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6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7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8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drawings/drawing9.xml" ContentType="application/vnd.openxmlformats-officedocument.drawing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drawings/drawing10.xml" ContentType="application/vnd.openxmlformats-officedocument.drawing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1.xml" ContentType="application/vnd.openxmlformats-officedocument.drawing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drawings/drawing12.xml" ContentType="application/vnd.openxmlformats-officedocument.drawing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ES-2020\"/>
    </mc:Choice>
  </mc:AlternateContent>
  <xr:revisionPtr revIDLastSave="0" documentId="13_ncr:1_{0776449F-0E1E-4747-8643-8B27359ADD9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rdiOdd" sheetId="47" r:id="rId1"/>
    <sheet name="ArdiEven" sheetId="48" r:id="rId2"/>
    <sheet name="1.ArdiData84Var" sheetId="46" r:id="rId3"/>
    <sheet name="2.ArdiData28Vari" sheetId="45" r:id="rId4"/>
    <sheet name="3.ArdiData28Fixed" sheetId="38" r:id="rId5"/>
    <sheet name="3b.ArdiData28Fixed" sheetId="37" r:id="rId6"/>
    <sheet name="3c.ArdiData28Fixed" sheetId="39" r:id="rId7"/>
    <sheet name="3d.ArdiData28Fixed" sheetId="40" r:id="rId8"/>
    <sheet name="3e.ArdiData28Fixed" sheetId="41" r:id="rId9"/>
    <sheet name="3f.ArdiData28Fixed)" sheetId="42" r:id="rId10"/>
    <sheet name="3g.ArdiData28Fixed" sheetId="43" r:id="rId11"/>
    <sheet name="3h.ArdiData28Fixed" sheetId="44" r:id="rId12"/>
  </sheets>
  <definedNames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typ" localSheetId="9" hidden="1">2</definedName>
    <definedName name="solver_typ" localSheetId="10" hidden="1">2</definedName>
    <definedName name="solver_typ" localSheetId="11" hidden="1">2</definedName>
    <definedName name="solver_typ" localSheetId="1" hidden="1">2</definedName>
    <definedName name="solver_typ" localSheetId="0" hidden="1">2</definedName>
    <definedName name="solver_ver" localSheetId="2" hidden="1">17</definedName>
    <definedName name="solver_ver" localSheetId="3" hidden="1">17</definedName>
    <definedName name="solver_ver" localSheetId="4" hidden="1">17</definedName>
    <definedName name="solver_ver" localSheetId="5" hidden="1">17</definedName>
    <definedName name="solver_ver" localSheetId="6" hidden="1">17</definedName>
    <definedName name="solver_ver" localSheetId="7" hidden="1">17</definedName>
    <definedName name="solver_ver" localSheetId="8" hidden="1">17</definedName>
    <definedName name="solver_ver" localSheetId="9" hidden="1">17</definedName>
    <definedName name="solver_ver" localSheetId="10" hidden="1">17</definedName>
    <definedName name="solver_ver" localSheetId="11" hidden="1">17</definedName>
    <definedName name="solver_ver" localSheetId="1" hidden="1">17</definedName>
    <definedName name="solver_ver" localSheetId="0" hidden="1">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1" i="48" l="1"/>
  <c r="AD4" i="48" s="1"/>
  <c r="D4" i="48" s="1"/>
  <c r="AO1" i="48"/>
  <c r="AA3" i="48"/>
  <c r="AB3" i="48"/>
  <c r="AN3" i="48"/>
  <c r="AA4" i="48"/>
  <c r="AC65" i="48" s="1"/>
  <c r="AB4" i="48"/>
  <c r="AN4" i="48"/>
  <c r="AA5" i="48"/>
  <c r="AB5" i="48"/>
  <c r="AN5" i="48"/>
  <c r="AA6" i="48"/>
  <c r="AB6" i="48"/>
  <c r="AN6" i="48"/>
  <c r="AA7" i="48"/>
  <c r="AB7" i="48"/>
  <c r="AA8" i="48"/>
  <c r="AB8" i="48"/>
  <c r="AA9" i="48"/>
  <c r="AB9" i="48"/>
  <c r="AA10" i="48"/>
  <c r="AB10" i="48"/>
  <c r="AD10" i="48"/>
  <c r="D10" i="48" s="1"/>
  <c r="AA11" i="48"/>
  <c r="AB11" i="48"/>
  <c r="AD11" i="48"/>
  <c r="D11" i="48" s="1"/>
  <c r="AA12" i="48"/>
  <c r="AB12" i="48"/>
  <c r="AD12" i="48"/>
  <c r="D12" i="48" s="1"/>
  <c r="AA13" i="48"/>
  <c r="AB13" i="48"/>
  <c r="AD13" i="48"/>
  <c r="D13" i="48" s="1"/>
  <c r="AA14" i="48"/>
  <c r="AB14" i="48"/>
  <c r="AA15" i="48"/>
  <c r="AB15" i="48"/>
  <c r="AA16" i="48"/>
  <c r="AB16" i="48"/>
  <c r="AA17" i="48"/>
  <c r="AB17" i="48"/>
  <c r="AD17" i="48"/>
  <c r="D17" i="48" s="1"/>
  <c r="AA18" i="48"/>
  <c r="AB18" i="48"/>
  <c r="AD18" i="48"/>
  <c r="D18" i="48" s="1"/>
  <c r="AA19" i="48"/>
  <c r="AB19" i="48"/>
  <c r="AD19" i="48"/>
  <c r="D19" i="48" s="1"/>
  <c r="AA20" i="48"/>
  <c r="AB20" i="48"/>
  <c r="AD20" i="48"/>
  <c r="D20" i="48" s="1"/>
  <c r="AA21" i="48"/>
  <c r="AB21" i="48"/>
  <c r="AA22" i="48"/>
  <c r="AB22" i="48"/>
  <c r="AA23" i="48"/>
  <c r="AB23" i="48"/>
  <c r="AA24" i="48"/>
  <c r="AB24" i="48"/>
  <c r="AD24" i="48"/>
  <c r="D24" i="48" s="1"/>
  <c r="AA25" i="48"/>
  <c r="AB25" i="48"/>
  <c r="AA26" i="48"/>
  <c r="AB26" i="48"/>
  <c r="AA27" i="48"/>
  <c r="AB27" i="48"/>
  <c r="AA28" i="48"/>
  <c r="AB28" i="48"/>
  <c r="AA29" i="48"/>
  <c r="AB29" i="48"/>
  <c r="AD29" i="48"/>
  <c r="D29" i="48" s="1"/>
  <c r="AA30" i="48"/>
  <c r="AB30" i="48"/>
  <c r="AD30" i="48"/>
  <c r="D30" i="48" s="1"/>
  <c r="AA31" i="48"/>
  <c r="AB31" i="48"/>
  <c r="AA32" i="48"/>
  <c r="AB32" i="48"/>
  <c r="AA33" i="48"/>
  <c r="AB33" i="48"/>
  <c r="AA34" i="48"/>
  <c r="AB34" i="48"/>
  <c r="AD34" i="48"/>
  <c r="D34" i="48" s="1"/>
  <c r="AA35" i="48"/>
  <c r="AB35" i="48"/>
  <c r="AD35" i="48"/>
  <c r="D35" i="48" s="1"/>
  <c r="AA36" i="48"/>
  <c r="AB36" i="48"/>
  <c r="AD36" i="48"/>
  <c r="D36" i="48" s="1"/>
  <c r="AA37" i="48"/>
  <c r="AB37" i="48"/>
  <c r="AA38" i="48"/>
  <c r="AB38" i="48"/>
  <c r="AA39" i="48"/>
  <c r="AB39" i="48"/>
  <c r="AD39" i="48"/>
  <c r="D39" i="48" s="1"/>
  <c r="AA40" i="48"/>
  <c r="AB40" i="48"/>
  <c r="AD40" i="48"/>
  <c r="D40" i="48" s="1"/>
  <c r="AA41" i="48"/>
  <c r="AB41" i="48"/>
  <c r="AA42" i="48"/>
  <c r="AB42" i="48"/>
  <c r="AD42" i="48"/>
  <c r="D42" i="48" s="1"/>
  <c r="AA43" i="48"/>
  <c r="AB43" i="48"/>
  <c r="AA44" i="48"/>
  <c r="AB44" i="48"/>
  <c r="AD44" i="48"/>
  <c r="D44" i="48" s="1"/>
  <c r="AA45" i="48"/>
  <c r="AB45" i="48"/>
  <c r="AA46" i="48"/>
  <c r="AB46" i="48"/>
  <c r="AD46" i="48"/>
  <c r="D46" i="48" s="1"/>
  <c r="AA47" i="48"/>
  <c r="AB47" i="48"/>
  <c r="AD47" i="48"/>
  <c r="D47" i="48" s="1"/>
  <c r="AA48" i="48"/>
  <c r="AB48" i="48"/>
  <c r="AA49" i="48"/>
  <c r="AB49" i="48"/>
  <c r="AD49" i="48"/>
  <c r="D49" i="48" s="1"/>
  <c r="AA50" i="48"/>
  <c r="AB50" i="48"/>
  <c r="AD50" i="48"/>
  <c r="D50" i="48" s="1"/>
  <c r="AA51" i="48"/>
  <c r="AB51" i="48"/>
  <c r="AD51" i="48"/>
  <c r="D51" i="48" s="1"/>
  <c r="AA52" i="48"/>
  <c r="AB52" i="48"/>
  <c r="AD52" i="48"/>
  <c r="D52" i="48" s="1"/>
  <c r="AA53" i="48"/>
  <c r="AB53" i="48"/>
  <c r="AA54" i="48"/>
  <c r="AB54" i="48"/>
  <c r="AD54" i="48"/>
  <c r="D54" i="48" s="1"/>
  <c r="AA55" i="48"/>
  <c r="AB55" i="48"/>
  <c r="AA56" i="48"/>
  <c r="AB56" i="48"/>
  <c r="AD56" i="48"/>
  <c r="D56" i="48" s="1"/>
  <c r="AA57" i="48"/>
  <c r="AB57" i="48"/>
  <c r="AD57" i="48"/>
  <c r="D57" i="48" s="1"/>
  <c r="AA58" i="48"/>
  <c r="AB58" i="48"/>
  <c r="AD58" i="48"/>
  <c r="D58" i="48" s="1"/>
  <c r="AA59" i="48"/>
  <c r="AB59" i="48"/>
  <c r="AD59" i="48"/>
  <c r="D59" i="48" s="1"/>
  <c r="D60" i="48"/>
  <c r="AA60" i="48"/>
  <c r="AB60" i="48"/>
  <c r="AD60" i="48"/>
  <c r="AA61" i="48"/>
  <c r="AB61" i="48"/>
  <c r="B61" i="48" s="1"/>
  <c r="AD61" i="48"/>
  <c r="D61" i="48" s="1"/>
  <c r="AA62" i="48"/>
  <c r="AB62" i="48"/>
  <c r="AD62" i="48"/>
  <c r="D62" i="48" s="1"/>
  <c r="AA63" i="48"/>
  <c r="AB63" i="48"/>
  <c r="AD63" i="48"/>
  <c r="D63" i="48" s="1"/>
  <c r="AA64" i="48"/>
  <c r="AB64" i="48"/>
  <c r="AD64" i="48"/>
  <c r="D64" i="48" s="1"/>
  <c r="AA65" i="48"/>
  <c r="AB65" i="48"/>
  <c r="AD65" i="48"/>
  <c r="D65" i="48" s="1"/>
  <c r="AA66" i="48"/>
  <c r="AB66" i="48"/>
  <c r="AD66" i="48"/>
  <c r="D66" i="48" s="1"/>
  <c r="D67" i="48"/>
  <c r="AA67" i="48"/>
  <c r="AB67" i="48"/>
  <c r="AD67" i="48"/>
  <c r="AA68" i="48"/>
  <c r="AB68" i="48"/>
  <c r="AD68" i="48"/>
  <c r="D68" i="48" s="1"/>
  <c r="AA69" i="48"/>
  <c r="AB69" i="48"/>
  <c r="AD69" i="48"/>
  <c r="D69" i="48" s="1"/>
  <c r="AA70" i="48"/>
  <c r="AB70" i="48"/>
  <c r="AD70" i="48"/>
  <c r="D70" i="48" s="1"/>
  <c r="AA71" i="48"/>
  <c r="AB71" i="48"/>
  <c r="AD71" i="48"/>
  <c r="D71" i="48" s="1"/>
  <c r="AA72" i="48"/>
  <c r="AB72" i="48"/>
  <c r="AD72" i="48"/>
  <c r="D72" i="48" s="1"/>
  <c r="AA73" i="48"/>
  <c r="AB73" i="48"/>
  <c r="AD73" i="48"/>
  <c r="D73" i="48" s="1"/>
  <c r="AA74" i="48"/>
  <c r="AB74" i="48"/>
  <c r="AD74" i="48"/>
  <c r="D74" i="48" s="1"/>
  <c r="D75" i="48"/>
  <c r="AA75" i="48"/>
  <c r="AB75" i="48"/>
  <c r="AD75" i="48"/>
  <c r="D76" i="48"/>
  <c r="AA76" i="48"/>
  <c r="AB76" i="48"/>
  <c r="AD76" i="48"/>
  <c r="AA77" i="48"/>
  <c r="AB77" i="48"/>
  <c r="AD77" i="48"/>
  <c r="D77" i="48" s="1"/>
  <c r="AH1" i="47"/>
  <c r="AJ1" i="47"/>
  <c r="AD18" i="47" s="1"/>
  <c r="D18" i="47" s="1"/>
  <c r="AA3" i="47"/>
  <c r="AB3" i="47"/>
  <c r="AN3" i="47"/>
  <c r="AA4" i="47"/>
  <c r="AB4" i="47"/>
  <c r="AN4" i="47"/>
  <c r="AN8" i="47" s="1"/>
  <c r="AA5" i="47"/>
  <c r="AB5" i="47"/>
  <c r="AN5" i="47"/>
  <c r="AA6" i="47"/>
  <c r="AB6" i="47"/>
  <c r="AN6" i="47"/>
  <c r="AA7" i="47"/>
  <c r="AB7" i="47"/>
  <c r="AN7" i="47"/>
  <c r="AA8" i="47"/>
  <c r="AB8" i="47"/>
  <c r="AA9" i="47"/>
  <c r="AB9" i="47"/>
  <c r="AA10" i="47"/>
  <c r="AB10" i="47"/>
  <c r="AA11" i="47"/>
  <c r="AB11" i="47"/>
  <c r="AA12" i="47"/>
  <c r="AB12" i="47"/>
  <c r="AA13" i="47"/>
  <c r="AB13" i="47"/>
  <c r="AA14" i="47"/>
  <c r="AB14" i="47"/>
  <c r="AA15" i="47"/>
  <c r="AB15" i="47"/>
  <c r="AA16" i="47"/>
  <c r="AB16" i="47"/>
  <c r="AA17" i="47"/>
  <c r="AB17" i="47"/>
  <c r="AA18" i="47"/>
  <c r="AB18" i="47"/>
  <c r="AA19" i="47"/>
  <c r="AB19" i="47"/>
  <c r="AA20" i="47"/>
  <c r="AB20" i="47"/>
  <c r="AA21" i="47"/>
  <c r="AB21" i="47"/>
  <c r="AA22" i="47"/>
  <c r="AB22" i="47"/>
  <c r="AA23" i="47"/>
  <c r="AB23" i="47"/>
  <c r="AA24" i="47"/>
  <c r="AB24" i="47"/>
  <c r="AA25" i="47"/>
  <c r="AB25" i="47"/>
  <c r="AD25" i="47"/>
  <c r="D25" i="47" s="1"/>
  <c r="AA26" i="47"/>
  <c r="AB26" i="47"/>
  <c r="AA27" i="47"/>
  <c r="AB27" i="47"/>
  <c r="AA28" i="47"/>
  <c r="AB28" i="47"/>
  <c r="AA29" i="47"/>
  <c r="AB29" i="47"/>
  <c r="AA30" i="47"/>
  <c r="AB30" i="47"/>
  <c r="AD30" i="47"/>
  <c r="D30" i="47" s="1"/>
  <c r="AA31" i="47"/>
  <c r="AB31" i="47"/>
  <c r="AA32" i="47"/>
  <c r="AB32" i="47"/>
  <c r="AA33" i="47"/>
  <c r="AB33" i="47"/>
  <c r="AA34" i="47"/>
  <c r="AB34" i="47"/>
  <c r="AA35" i="47"/>
  <c r="AB35" i="47"/>
  <c r="AD35" i="47"/>
  <c r="D35" i="47" s="1"/>
  <c r="AA36" i="47"/>
  <c r="AB36" i="47"/>
  <c r="AA37" i="47"/>
  <c r="AB37" i="47"/>
  <c r="AD37" i="47"/>
  <c r="D37" i="47" s="1"/>
  <c r="AA38" i="47"/>
  <c r="AB38" i="47"/>
  <c r="AA39" i="47"/>
  <c r="AB39" i="47"/>
  <c r="AA40" i="47"/>
  <c r="AB40" i="47"/>
  <c r="AA41" i="47"/>
  <c r="AB41" i="47"/>
  <c r="AA42" i="47"/>
  <c r="AB42" i="47"/>
  <c r="AA43" i="47"/>
  <c r="AB43" i="47"/>
  <c r="AA44" i="47"/>
  <c r="AB44" i="47"/>
  <c r="AA45" i="47"/>
  <c r="AB45" i="47"/>
  <c r="AA46" i="47"/>
  <c r="AB46" i="47"/>
  <c r="AD46" i="47"/>
  <c r="D46" i="47" s="1"/>
  <c r="AA47" i="47"/>
  <c r="AB47" i="47"/>
  <c r="AA48" i="47"/>
  <c r="AB48" i="47"/>
  <c r="AD48" i="47"/>
  <c r="D48" i="47" s="1"/>
  <c r="AA49" i="47"/>
  <c r="AB49" i="47"/>
  <c r="AA50" i="47"/>
  <c r="AB50" i="47"/>
  <c r="AD50" i="47"/>
  <c r="D50" i="47" s="1"/>
  <c r="AA51" i="47"/>
  <c r="AB51" i="47"/>
  <c r="AA52" i="47"/>
  <c r="AB52" i="47"/>
  <c r="AA53" i="47"/>
  <c r="AB53" i="47"/>
  <c r="AA54" i="47"/>
  <c r="AB54" i="47"/>
  <c r="AA55" i="47"/>
  <c r="AB55" i="47"/>
  <c r="AD55" i="47"/>
  <c r="D55" i="47" s="1"/>
  <c r="AA56" i="47"/>
  <c r="AB56" i="47"/>
  <c r="AA57" i="47"/>
  <c r="AB57" i="47"/>
  <c r="AD57" i="47"/>
  <c r="D57" i="47" s="1"/>
  <c r="AA58" i="47"/>
  <c r="AB58" i="47"/>
  <c r="AA59" i="47"/>
  <c r="AB59" i="47"/>
  <c r="AA60" i="47"/>
  <c r="AB60" i="47"/>
  <c r="AA61" i="47"/>
  <c r="AB61" i="47"/>
  <c r="AA62" i="47"/>
  <c r="AB62" i="47"/>
  <c r="AD62" i="47"/>
  <c r="D62" i="47" s="1"/>
  <c r="AA63" i="47"/>
  <c r="AB63" i="47"/>
  <c r="AA64" i="47"/>
  <c r="AB64" i="47"/>
  <c r="AA65" i="47"/>
  <c r="AB65" i="47"/>
  <c r="AA66" i="47"/>
  <c r="AB66" i="47"/>
  <c r="AA67" i="47"/>
  <c r="AB67" i="47"/>
  <c r="AA68" i="47"/>
  <c r="AB68" i="47"/>
  <c r="AD68" i="47"/>
  <c r="D68" i="47" s="1"/>
  <c r="AA69" i="47"/>
  <c r="AB69" i="47"/>
  <c r="AA70" i="47"/>
  <c r="AB70" i="47"/>
  <c r="AA71" i="47"/>
  <c r="AB71" i="47"/>
  <c r="AA72" i="47"/>
  <c r="AB72" i="47"/>
  <c r="AD72" i="47"/>
  <c r="D72" i="47" s="1"/>
  <c r="AA73" i="47"/>
  <c r="AB73" i="47"/>
  <c r="AA74" i="47"/>
  <c r="AB74" i="47"/>
  <c r="AD74" i="47"/>
  <c r="D74" i="47" s="1"/>
  <c r="AA75" i="47"/>
  <c r="AB75" i="47"/>
  <c r="AA76" i="47"/>
  <c r="AB76" i="47"/>
  <c r="AA77" i="47"/>
  <c r="AB77" i="47"/>
  <c r="A181" i="46"/>
  <c r="A180" i="46"/>
  <c r="A179" i="46"/>
  <c r="A178" i="46"/>
  <c r="A177" i="46"/>
  <c r="A176" i="46"/>
  <c r="A175" i="46"/>
  <c r="A174" i="46"/>
  <c r="A173" i="46"/>
  <c r="A172" i="46"/>
  <c r="A171" i="46"/>
  <c r="A170" i="46"/>
  <c r="A169" i="46"/>
  <c r="A168" i="46"/>
  <c r="A167" i="46"/>
  <c r="A166" i="46"/>
  <c r="A165" i="46"/>
  <c r="A164" i="46"/>
  <c r="A163" i="46"/>
  <c r="A162" i="46"/>
  <c r="A161" i="46"/>
  <c r="A160" i="46"/>
  <c r="A159" i="46"/>
  <c r="A158" i="46"/>
  <c r="A157" i="46"/>
  <c r="A156" i="46"/>
  <c r="A155" i="46"/>
  <c r="A154" i="46"/>
  <c r="A153" i="46"/>
  <c r="A152" i="46"/>
  <c r="A151" i="46"/>
  <c r="A150" i="46"/>
  <c r="A149" i="46"/>
  <c r="A148" i="46"/>
  <c r="A147" i="46"/>
  <c r="A146" i="46"/>
  <c r="A145" i="46"/>
  <c r="A144" i="46"/>
  <c r="A143" i="46"/>
  <c r="A142" i="46"/>
  <c r="A141" i="46"/>
  <c r="A140" i="46"/>
  <c r="A139" i="46"/>
  <c r="A138" i="46"/>
  <c r="A137" i="46"/>
  <c r="A136" i="46"/>
  <c r="A135" i="46"/>
  <c r="A134" i="46"/>
  <c r="A133" i="46"/>
  <c r="A132" i="46"/>
  <c r="A131" i="46"/>
  <c r="A130" i="46"/>
  <c r="A129" i="46"/>
  <c r="A128" i="46"/>
  <c r="A127" i="46"/>
  <c r="A126" i="46"/>
  <c r="A125" i="46"/>
  <c r="A124" i="46"/>
  <c r="A123" i="46"/>
  <c r="A122" i="46"/>
  <c r="A121" i="46"/>
  <c r="A120" i="46"/>
  <c r="A119" i="46"/>
  <c r="A118" i="46"/>
  <c r="A117" i="46"/>
  <c r="A116" i="46"/>
  <c r="A115" i="46"/>
  <c r="A114" i="46"/>
  <c r="A113" i="46"/>
  <c r="A112" i="46"/>
  <c r="A111" i="46"/>
  <c r="A110" i="46"/>
  <c r="A109" i="46"/>
  <c r="A108" i="46"/>
  <c r="A107" i="46"/>
  <c r="A106" i="46"/>
  <c r="A105" i="46"/>
  <c r="A104" i="46"/>
  <c r="A103" i="46"/>
  <c r="A102" i="46"/>
  <c r="A101" i="46"/>
  <c r="A100" i="46"/>
  <c r="A99" i="46"/>
  <c r="A98" i="46"/>
  <c r="BB86" i="46"/>
  <c r="AT86" i="46"/>
  <c r="AO86" i="46"/>
  <c r="BB85" i="46"/>
  <c r="AT85" i="46"/>
  <c r="AO85" i="46"/>
  <c r="BB84" i="46"/>
  <c r="AT84" i="46"/>
  <c r="AO84" i="46"/>
  <c r="BB83" i="46"/>
  <c r="AT83" i="46"/>
  <c r="AO83" i="46"/>
  <c r="BB82" i="46"/>
  <c r="AT82" i="46"/>
  <c r="AO82" i="46"/>
  <c r="BB81" i="46"/>
  <c r="AT81" i="46"/>
  <c r="AO81" i="46"/>
  <c r="BB80" i="46"/>
  <c r="AT80" i="46"/>
  <c r="AO80" i="46"/>
  <c r="BB79" i="46"/>
  <c r="AT79" i="46"/>
  <c r="AO79" i="46"/>
  <c r="BB78" i="46"/>
  <c r="AT78" i="46"/>
  <c r="AO78" i="46"/>
  <c r="BB77" i="46"/>
  <c r="AT77" i="46"/>
  <c r="AO77" i="46"/>
  <c r="BB76" i="46"/>
  <c r="AT76" i="46"/>
  <c r="AO76" i="46"/>
  <c r="BB75" i="46"/>
  <c r="AT75" i="46"/>
  <c r="AO75" i="46"/>
  <c r="BB74" i="46"/>
  <c r="AT74" i="46"/>
  <c r="AO74" i="46"/>
  <c r="BB73" i="46"/>
  <c r="AT73" i="46"/>
  <c r="AO73" i="46"/>
  <c r="BB72" i="46"/>
  <c r="AT72" i="46"/>
  <c r="AO72" i="46"/>
  <c r="BB71" i="46"/>
  <c r="AT71" i="46"/>
  <c r="AO71" i="46"/>
  <c r="BB70" i="46"/>
  <c r="AT70" i="46"/>
  <c r="AO70" i="46"/>
  <c r="BB69" i="46"/>
  <c r="AT69" i="46"/>
  <c r="AO69" i="46"/>
  <c r="BB68" i="46"/>
  <c r="AT68" i="46"/>
  <c r="AO68" i="46"/>
  <c r="BB67" i="46"/>
  <c r="AT67" i="46"/>
  <c r="AO67" i="46"/>
  <c r="BB66" i="46"/>
  <c r="AT66" i="46"/>
  <c r="AO66" i="46"/>
  <c r="BB65" i="46"/>
  <c r="AT65" i="46"/>
  <c r="AO65" i="46"/>
  <c r="BB64" i="46"/>
  <c r="AT64" i="46"/>
  <c r="AO64" i="46"/>
  <c r="BB63" i="46"/>
  <c r="AT63" i="46"/>
  <c r="AO63" i="46"/>
  <c r="BB62" i="46"/>
  <c r="AT62" i="46"/>
  <c r="AO62" i="46"/>
  <c r="BB61" i="46"/>
  <c r="AT61" i="46"/>
  <c r="AO61" i="46"/>
  <c r="BB60" i="46"/>
  <c r="AT60" i="46"/>
  <c r="AO60" i="46"/>
  <c r="BB59" i="46"/>
  <c r="AT59" i="46"/>
  <c r="AO59" i="46"/>
  <c r="BB58" i="46"/>
  <c r="AT58" i="46"/>
  <c r="AO58" i="46"/>
  <c r="BB57" i="46"/>
  <c r="AT57" i="46"/>
  <c r="AO57" i="46"/>
  <c r="BB56" i="46"/>
  <c r="AT56" i="46"/>
  <c r="AO56" i="46"/>
  <c r="BB55" i="46"/>
  <c r="AT55" i="46"/>
  <c r="AO55" i="46"/>
  <c r="BB54" i="46"/>
  <c r="AT54" i="46"/>
  <c r="AO54" i="46"/>
  <c r="BB53" i="46"/>
  <c r="AT53" i="46"/>
  <c r="AO53" i="46"/>
  <c r="BB52" i="46"/>
  <c r="AT52" i="46"/>
  <c r="AO52" i="46"/>
  <c r="BB51" i="46"/>
  <c r="AT51" i="46"/>
  <c r="AO51" i="46"/>
  <c r="BB50" i="46"/>
  <c r="AT50" i="46"/>
  <c r="AO50" i="46"/>
  <c r="BB49" i="46"/>
  <c r="AT49" i="46"/>
  <c r="AO49" i="46"/>
  <c r="BB48" i="46"/>
  <c r="AT48" i="46"/>
  <c r="AO48" i="46"/>
  <c r="BB47" i="46"/>
  <c r="AT47" i="46"/>
  <c r="AO47" i="46"/>
  <c r="BB46" i="46"/>
  <c r="AT46" i="46"/>
  <c r="AO46" i="46"/>
  <c r="BB45" i="46"/>
  <c r="AT45" i="46"/>
  <c r="AO45" i="46"/>
  <c r="BB44" i="46"/>
  <c r="AT44" i="46"/>
  <c r="AO44" i="46"/>
  <c r="BB43" i="46"/>
  <c r="AT43" i="46"/>
  <c r="AO43" i="46"/>
  <c r="BB42" i="46"/>
  <c r="AT42" i="46"/>
  <c r="AO42" i="46"/>
  <c r="BB41" i="46"/>
  <c r="AT41" i="46"/>
  <c r="AO41" i="46"/>
  <c r="BB40" i="46"/>
  <c r="AT40" i="46"/>
  <c r="AO40" i="46"/>
  <c r="BB39" i="46"/>
  <c r="AT39" i="46"/>
  <c r="AO39" i="46"/>
  <c r="BB38" i="46"/>
  <c r="AT38" i="46"/>
  <c r="AO38" i="46"/>
  <c r="BB37" i="46"/>
  <c r="AT37" i="46"/>
  <c r="AO37" i="46"/>
  <c r="BB36" i="46"/>
  <c r="AT36" i="46"/>
  <c r="AO36" i="46"/>
  <c r="BB35" i="46"/>
  <c r="AT35" i="46"/>
  <c r="AO35" i="46"/>
  <c r="BB34" i="46"/>
  <c r="AT34" i="46"/>
  <c r="AO34" i="46"/>
  <c r="BB33" i="46"/>
  <c r="AT33" i="46"/>
  <c r="AO33" i="46"/>
  <c r="BB32" i="46"/>
  <c r="AT32" i="46"/>
  <c r="AO32" i="46"/>
  <c r="BB31" i="46"/>
  <c r="AT31" i="46"/>
  <c r="AO31" i="46"/>
  <c r="BB30" i="46"/>
  <c r="AT30" i="46"/>
  <c r="AO30" i="46"/>
  <c r="BB29" i="46"/>
  <c r="AT29" i="46"/>
  <c r="AO29" i="46"/>
  <c r="BB28" i="46"/>
  <c r="AT28" i="46"/>
  <c r="AO28" i="46"/>
  <c r="BB27" i="46"/>
  <c r="AT27" i="46"/>
  <c r="AO27" i="46"/>
  <c r="BB26" i="46"/>
  <c r="AT26" i="46"/>
  <c r="AO26" i="46"/>
  <c r="BB25" i="46"/>
  <c r="AT25" i="46"/>
  <c r="AO25" i="46"/>
  <c r="BB24" i="46"/>
  <c r="AT24" i="46"/>
  <c r="AO24" i="46"/>
  <c r="BB23" i="46"/>
  <c r="AT23" i="46"/>
  <c r="AO23" i="46"/>
  <c r="BB22" i="46"/>
  <c r="AT22" i="46"/>
  <c r="AO22" i="46"/>
  <c r="BB21" i="46"/>
  <c r="AT21" i="46"/>
  <c r="AO21" i="46"/>
  <c r="BB20" i="46"/>
  <c r="AT20" i="46"/>
  <c r="AO20" i="46"/>
  <c r="BB19" i="46"/>
  <c r="AT19" i="46"/>
  <c r="AO19" i="46"/>
  <c r="BB18" i="46"/>
  <c r="AT18" i="46"/>
  <c r="AR18" i="46"/>
  <c r="AR22" i="46" s="1"/>
  <c r="AO18" i="46"/>
  <c r="BB17" i="46"/>
  <c r="AT17" i="46"/>
  <c r="AO17" i="46"/>
  <c r="BB16" i="46"/>
  <c r="AT16" i="46"/>
  <c r="AO16" i="46"/>
  <c r="BB15" i="46"/>
  <c r="AT15" i="46"/>
  <c r="AO15" i="46"/>
  <c r="BB14" i="46"/>
  <c r="AX14" i="46"/>
  <c r="AX18" i="46" s="1"/>
  <c r="AT14" i="46"/>
  <c r="AR14" i="46"/>
  <c r="AQ14" i="46" s="1"/>
  <c r="AO14" i="46"/>
  <c r="BB13" i="46"/>
  <c r="AT13" i="46"/>
  <c r="AR13" i="46"/>
  <c r="AR17" i="46" s="1"/>
  <c r="AO13" i="46"/>
  <c r="BB12" i="46"/>
  <c r="AX12" i="46"/>
  <c r="AT12" i="46"/>
  <c r="AO12" i="46"/>
  <c r="BB11" i="46"/>
  <c r="AT11" i="46"/>
  <c r="AO11" i="46"/>
  <c r="BB10" i="46"/>
  <c r="AX10" i="46"/>
  <c r="AT10" i="46"/>
  <c r="AR10" i="46"/>
  <c r="AQ10" i="46" s="1"/>
  <c r="AO10" i="46"/>
  <c r="BB9" i="46"/>
  <c r="AX9" i="46"/>
  <c r="AX13" i="46" s="1"/>
  <c r="AT9" i="46"/>
  <c r="AR9" i="46"/>
  <c r="AQ9" i="46"/>
  <c r="AO9" i="46"/>
  <c r="BB8" i="46"/>
  <c r="AX8" i="46"/>
  <c r="AT8" i="46"/>
  <c r="AR8" i="46"/>
  <c r="AQ8" i="46" s="1"/>
  <c r="AO8" i="46"/>
  <c r="BB7" i="46"/>
  <c r="AX7" i="46"/>
  <c r="AX11" i="46" s="1"/>
  <c r="AT7" i="46"/>
  <c r="AR7" i="46"/>
  <c r="AR11" i="46" s="1"/>
  <c r="AR15" i="46" s="1"/>
  <c r="AQ7" i="46"/>
  <c r="AO7" i="46"/>
  <c r="BB6" i="46"/>
  <c r="AT6" i="46"/>
  <c r="AQ6" i="46"/>
  <c r="AO6" i="46"/>
  <c r="BB5" i="46"/>
  <c r="AT5" i="46"/>
  <c r="AQ5" i="46"/>
  <c r="AO5" i="46"/>
  <c r="BB4" i="46"/>
  <c r="AT4" i="46"/>
  <c r="AQ4" i="46"/>
  <c r="AO4" i="46"/>
  <c r="BB3" i="46"/>
  <c r="AT3" i="46"/>
  <c r="AQ3" i="46"/>
  <c r="AO3" i="46"/>
  <c r="AD76" i="47" l="1"/>
  <c r="D76" i="47" s="1"/>
  <c r="AC68" i="47"/>
  <c r="C56" i="47"/>
  <c r="AD59" i="47"/>
  <c r="D59" i="47" s="1"/>
  <c r="B57" i="47"/>
  <c r="AD39" i="47"/>
  <c r="D39" i="47" s="1"/>
  <c r="AD32" i="47"/>
  <c r="D32" i="47" s="1"/>
  <c r="B25" i="47"/>
  <c r="AD20" i="47"/>
  <c r="D20" i="47" s="1"/>
  <c r="AD15" i="47"/>
  <c r="D15" i="47" s="1"/>
  <c r="AD10" i="47"/>
  <c r="D10" i="47" s="1"/>
  <c r="AD8" i="47"/>
  <c r="D8" i="47" s="1"/>
  <c r="AD6" i="47"/>
  <c r="D6" i="47" s="1"/>
  <c r="AD4" i="47"/>
  <c r="D4" i="47" s="1"/>
  <c r="AC61" i="48"/>
  <c r="AD53" i="48"/>
  <c r="D53" i="48" s="1"/>
  <c r="AD41" i="48"/>
  <c r="D41" i="48" s="1"/>
  <c r="AD31" i="48"/>
  <c r="D31" i="48" s="1"/>
  <c r="AD21" i="48"/>
  <c r="D21" i="48" s="1"/>
  <c r="AD14" i="48"/>
  <c r="D14" i="48" s="1"/>
  <c r="AD7" i="48"/>
  <c r="D7" i="48" s="1"/>
  <c r="AC76" i="47"/>
  <c r="AD70" i="47"/>
  <c r="D70" i="47" s="1"/>
  <c r="B68" i="47"/>
  <c r="B59" i="47"/>
  <c r="AD52" i="47"/>
  <c r="D52" i="47" s="1"/>
  <c r="AD43" i="47"/>
  <c r="D43" i="47" s="1"/>
  <c r="AD41" i="47"/>
  <c r="D41" i="47" s="1"/>
  <c r="AD27" i="47"/>
  <c r="D27" i="47" s="1"/>
  <c r="AC14" i="47"/>
  <c r="AD22" i="47"/>
  <c r="D22" i="47" s="1"/>
  <c r="AD17" i="47"/>
  <c r="D17" i="47" s="1"/>
  <c r="AD48" i="48"/>
  <c r="D48" i="48" s="1"/>
  <c r="AD43" i="48"/>
  <c r="D43" i="48" s="1"/>
  <c r="AD38" i="48"/>
  <c r="D38" i="48" s="1"/>
  <c r="AD28" i="48"/>
  <c r="D28" i="48" s="1"/>
  <c r="AD26" i="48"/>
  <c r="D26" i="48" s="1"/>
  <c r="AD16" i="48"/>
  <c r="D16" i="48" s="1"/>
  <c r="AD9" i="48"/>
  <c r="D9" i="48" s="1"/>
  <c r="AD5" i="48"/>
  <c r="D5" i="48" s="1"/>
  <c r="AD65" i="47"/>
  <c r="D65" i="47" s="1"/>
  <c r="AD61" i="47"/>
  <c r="D61" i="47" s="1"/>
  <c r="B52" i="47"/>
  <c r="AD45" i="47"/>
  <c r="D45" i="47" s="1"/>
  <c r="B43" i="47"/>
  <c r="AD34" i="47"/>
  <c r="D34" i="47" s="1"/>
  <c r="AD29" i="47"/>
  <c r="D29" i="47" s="1"/>
  <c r="AD24" i="47"/>
  <c r="D24" i="47" s="1"/>
  <c r="AD12" i="47"/>
  <c r="D12" i="47" s="1"/>
  <c r="AD55" i="48"/>
  <c r="D55" i="48" s="1"/>
  <c r="AD45" i="48"/>
  <c r="D45" i="48" s="1"/>
  <c r="AD33" i="48"/>
  <c r="D33" i="48" s="1"/>
  <c r="AD23" i="48"/>
  <c r="D23" i="48" s="1"/>
  <c r="AD3" i="48"/>
  <c r="D3" i="48" s="1"/>
  <c r="AD73" i="47"/>
  <c r="D73" i="47" s="1"/>
  <c r="AD67" i="47"/>
  <c r="D67" i="47" s="1"/>
  <c r="AD63" i="47"/>
  <c r="D63" i="47" s="1"/>
  <c r="AD58" i="47"/>
  <c r="D58" i="47" s="1"/>
  <c r="AD56" i="47"/>
  <c r="D56" i="47" s="1"/>
  <c r="AD54" i="47"/>
  <c r="D54" i="47" s="1"/>
  <c r="AD49" i="47"/>
  <c r="D49" i="47" s="1"/>
  <c r="AD47" i="47"/>
  <c r="D47" i="47" s="1"/>
  <c r="AD38" i="47"/>
  <c r="D38" i="47" s="1"/>
  <c r="AD36" i="47"/>
  <c r="D36" i="47" s="1"/>
  <c r="AD19" i="47"/>
  <c r="D19" i="47" s="1"/>
  <c r="AD14" i="47"/>
  <c r="D14" i="47" s="1"/>
  <c r="AD3" i="47"/>
  <c r="D3" i="47" s="1"/>
  <c r="B19" i="48"/>
  <c r="AD75" i="47"/>
  <c r="D75" i="47" s="1"/>
  <c r="B73" i="47"/>
  <c r="AD71" i="47"/>
  <c r="D71" i="47" s="1"/>
  <c r="AD69" i="47"/>
  <c r="D69" i="47" s="1"/>
  <c r="B63" i="47"/>
  <c r="B58" i="47"/>
  <c r="AD51" i="47"/>
  <c r="D51" i="47" s="1"/>
  <c r="AD31" i="47"/>
  <c r="D31" i="47" s="1"/>
  <c r="AD26" i="47"/>
  <c r="D26" i="47" s="1"/>
  <c r="AD21" i="47"/>
  <c r="D21" i="47" s="1"/>
  <c r="AD16" i="47"/>
  <c r="D16" i="47" s="1"/>
  <c r="AD9" i="47"/>
  <c r="D9" i="47" s="1"/>
  <c r="AD5" i="47"/>
  <c r="D5" i="47" s="1"/>
  <c r="B19" i="47"/>
  <c r="AD37" i="48"/>
  <c r="D37" i="48" s="1"/>
  <c r="AD25" i="48"/>
  <c r="D25" i="48" s="1"/>
  <c r="AD15" i="48"/>
  <c r="D15" i="48" s="1"/>
  <c r="AD8" i="48"/>
  <c r="D8" i="48" s="1"/>
  <c r="AD77" i="47"/>
  <c r="D77" i="47" s="1"/>
  <c r="B75" i="47"/>
  <c r="AD60" i="47"/>
  <c r="D60" i="47" s="1"/>
  <c r="C42" i="47"/>
  <c r="B51" i="47"/>
  <c r="AD44" i="47"/>
  <c r="D44" i="47" s="1"/>
  <c r="AD42" i="47"/>
  <c r="D42" i="47" s="1"/>
  <c r="AD40" i="47"/>
  <c r="D40" i="47" s="1"/>
  <c r="AC26" i="47"/>
  <c r="AD33" i="47"/>
  <c r="D33" i="47" s="1"/>
  <c r="AD11" i="47"/>
  <c r="D11" i="47" s="1"/>
  <c r="B37" i="47"/>
  <c r="C3" i="47"/>
  <c r="AC53" i="48"/>
  <c r="AD32" i="48"/>
  <c r="D32" i="48" s="1"/>
  <c r="AD27" i="48"/>
  <c r="D27" i="48" s="1"/>
  <c r="AD22" i="48"/>
  <c r="D22" i="48" s="1"/>
  <c r="C13" i="48"/>
  <c r="AD6" i="48"/>
  <c r="D6" i="48" s="1"/>
  <c r="Q3" i="48" s="1"/>
  <c r="B66" i="47"/>
  <c r="AD13" i="47"/>
  <c r="D13" i="47" s="1"/>
  <c r="AD66" i="47"/>
  <c r="D66" i="47" s="1"/>
  <c r="AD64" i="47"/>
  <c r="D64" i="47" s="1"/>
  <c r="B60" i="47"/>
  <c r="AD53" i="47"/>
  <c r="D53" i="47" s="1"/>
  <c r="B36" i="47"/>
  <c r="B33" i="47"/>
  <c r="AD28" i="47"/>
  <c r="D28" i="47" s="1"/>
  <c r="AD23" i="47"/>
  <c r="D23" i="47" s="1"/>
  <c r="AC16" i="48"/>
  <c r="AC60" i="47"/>
  <c r="B55" i="47"/>
  <c r="B47" i="47"/>
  <c r="AC34" i="47"/>
  <c r="C8" i="47"/>
  <c r="AC29" i="48"/>
  <c r="B72" i="47"/>
  <c r="C65" i="47"/>
  <c r="C57" i="47"/>
  <c r="B48" i="47"/>
  <c r="C43" i="47"/>
  <c r="B71" i="48"/>
  <c r="AC33" i="48"/>
  <c r="C74" i="47"/>
  <c r="AC70" i="47"/>
  <c r="C66" i="47"/>
  <c r="AC62" i="47"/>
  <c r="C58" i="47"/>
  <c r="AC54" i="47"/>
  <c r="C50" i="47"/>
  <c r="AC46" i="47"/>
  <c r="AC40" i="47"/>
  <c r="C38" i="47"/>
  <c r="C33" i="47"/>
  <c r="AC31" i="47"/>
  <c r="C29" i="47"/>
  <c r="AC27" i="47"/>
  <c r="B23" i="47"/>
  <c r="B15" i="47"/>
  <c r="AC13" i="47"/>
  <c r="B12" i="47"/>
  <c r="B6" i="47"/>
  <c r="B75" i="48"/>
  <c r="B68" i="48"/>
  <c r="C67" i="48"/>
  <c r="B63" i="48"/>
  <c r="AC13" i="48"/>
  <c r="C48" i="47"/>
  <c r="B41" i="47"/>
  <c r="C14" i="47"/>
  <c r="AC45" i="48"/>
  <c r="AC9" i="48"/>
  <c r="C73" i="47"/>
  <c r="AC53" i="47"/>
  <c r="AC23" i="47"/>
  <c r="B14" i="47"/>
  <c r="B76" i="48"/>
  <c r="AC49" i="48"/>
  <c r="B45" i="48"/>
  <c r="B37" i="48"/>
  <c r="B29" i="48"/>
  <c r="AC17" i="48"/>
  <c r="B11" i="48"/>
  <c r="C75" i="47"/>
  <c r="AC71" i="47"/>
  <c r="C67" i="47"/>
  <c r="AC63" i="47"/>
  <c r="C59" i="47"/>
  <c r="AC55" i="47"/>
  <c r="C51" i="47"/>
  <c r="AC47" i="47"/>
  <c r="B46" i="47"/>
  <c r="C44" i="47"/>
  <c r="AC41" i="47"/>
  <c r="AC36" i="47"/>
  <c r="B31" i="47"/>
  <c r="C30" i="47"/>
  <c r="B29" i="47"/>
  <c r="C18" i="47"/>
  <c r="B13" i="47"/>
  <c r="AC72" i="48"/>
  <c r="B60" i="48"/>
  <c r="C59" i="48"/>
  <c r="B55" i="48"/>
  <c r="C51" i="48"/>
  <c r="B47" i="48"/>
  <c r="C43" i="48"/>
  <c r="B39" i="48"/>
  <c r="B31" i="48"/>
  <c r="C27" i="48"/>
  <c r="B23" i="48"/>
  <c r="C19" i="48"/>
  <c r="B13" i="48"/>
  <c r="AC52" i="47"/>
  <c r="AC39" i="47"/>
  <c r="AC21" i="48"/>
  <c r="AC69" i="47"/>
  <c r="AC61" i="47"/>
  <c r="B26" i="47"/>
  <c r="C17" i="47"/>
  <c r="C12" i="47"/>
  <c r="AC57" i="48"/>
  <c r="B53" i="48"/>
  <c r="AC41" i="48"/>
  <c r="AC25" i="48"/>
  <c r="B21" i="48"/>
  <c r="B15" i="48"/>
  <c r="C76" i="47"/>
  <c r="AC72" i="47"/>
  <c r="C68" i="47"/>
  <c r="B67" i="47"/>
  <c r="AC64" i="47"/>
  <c r="AC56" i="47"/>
  <c r="C52" i="47"/>
  <c r="AC48" i="47"/>
  <c r="C45" i="47"/>
  <c r="B44" i="47"/>
  <c r="AC42" i="47"/>
  <c r="AC37" i="47"/>
  <c r="C34" i="47"/>
  <c r="B30" i="47"/>
  <c r="C26" i="47"/>
  <c r="C19" i="47"/>
  <c r="B18" i="47"/>
  <c r="AC16" i="47"/>
  <c r="AC11" i="47"/>
  <c r="B11" i="47"/>
  <c r="B5" i="47"/>
  <c r="C76" i="48"/>
  <c r="B72" i="48"/>
  <c r="AC64" i="48"/>
  <c r="B59" i="48"/>
  <c r="B52" i="48"/>
  <c r="B51" i="48"/>
  <c r="B44" i="48"/>
  <c r="B43" i="48"/>
  <c r="B36" i="48"/>
  <c r="B35" i="48"/>
  <c r="B28" i="48"/>
  <c r="B27" i="48"/>
  <c r="B20" i="48"/>
  <c r="AC37" i="48"/>
  <c r="C75" i="48"/>
  <c r="C7" i="48"/>
  <c r="C77" i="47"/>
  <c r="AC73" i="47"/>
  <c r="C69" i="47"/>
  <c r="AC65" i="47"/>
  <c r="C61" i="47"/>
  <c r="AC57" i="47"/>
  <c r="C53" i="47"/>
  <c r="AC49" i="47"/>
  <c r="C40" i="47"/>
  <c r="C35" i="47"/>
  <c r="B34" i="47"/>
  <c r="AC32" i="47"/>
  <c r="C23" i="47"/>
  <c r="AC21" i="47"/>
  <c r="B16" i="47"/>
  <c r="AC5" i="47"/>
  <c r="AC77" i="48"/>
  <c r="C68" i="48"/>
  <c r="B64" i="48"/>
  <c r="AC56" i="48"/>
  <c r="AC48" i="48"/>
  <c r="AC40" i="48"/>
  <c r="AC32" i="48"/>
  <c r="AC24" i="48"/>
  <c r="B14" i="48"/>
  <c r="AC45" i="47"/>
  <c r="B9" i="47"/>
  <c r="AC4" i="47"/>
  <c r="AC7" i="47"/>
  <c r="C4" i="47"/>
  <c r="AC12" i="47"/>
  <c r="C16" i="47"/>
  <c r="AC20" i="47"/>
  <c r="C24" i="47"/>
  <c r="AC28" i="47"/>
  <c r="C5" i="47"/>
  <c r="AC8" i="47"/>
  <c r="AC9" i="47"/>
  <c r="AC6" i="47"/>
  <c r="C10" i="47"/>
  <c r="C13" i="47"/>
  <c r="AC19" i="47"/>
  <c r="C22" i="47"/>
  <c r="AC24" i="47"/>
  <c r="C27" i="47"/>
  <c r="AC30" i="47"/>
  <c r="AC35" i="47"/>
  <c r="C39" i="47"/>
  <c r="AC43" i="47"/>
  <c r="B12" i="48"/>
  <c r="AC77" i="47"/>
  <c r="B56" i="47"/>
  <c r="B42" i="47"/>
  <c r="B77" i="47"/>
  <c r="AC74" i="47"/>
  <c r="C70" i="47"/>
  <c r="AC66" i="47"/>
  <c r="C62" i="47"/>
  <c r="B61" i="47"/>
  <c r="AC58" i="47"/>
  <c r="C54" i="47"/>
  <c r="B53" i="47"/>
  <c r="AC50" i="47"/>
  <c r="C46" i="47"/>
  <c r="AC38" i="47"/>
  <c r="B35" i="47"/>
  <c r="B32" i="47"/>
  <c r="C31" i="47"/>
  <c r="AC29" i="47"/>
  <c r="B27" i="47"/>
  <c r="AC25" i="47"/>
  <c r="C20" i="47"/>
  <c r="AC17" i="47"/>
  <c r="AC10" i="47"/>
  <c r="B4" i="47"/>
  <c r="AC3" i="47"/>
  <c r="B77" i="48"/>
  <c r="AC69" i="48"/>
  <c r="C60" i="48"/>
  <c r="B56" i="48"/>
  <c r="B48" i="48"/>
  <c r="B40" i="48"/>
  <c r="B32" i="48"/>
  <c r="B24" i="48"/>
  <c r="B16" i="48"/>
  <c r="B5" i="48"/>
  <c r="B6" i="48"/>
  <c r="B18" i="48"/>
  <c r="B26" i="48"/>
  <c r="B34" i="48"/>
  <c r="B42" i="48"/>
  <c r="B58" i="48"/>
  <c r="B66" i="48"/>
  <c r="B74" i="48"/>
  <c r="B10" i="48"/>
  <c r="B17" i="48"/>
  <c r="B25" i="48"/>
  <c r="B33" i="48"/>
  <c r="B41" i="48"/>
  <c r="B49" i="48"/>
  <c r="B57" i="48"/>
  <c r="B65" i="48"/>
  <c r="B73" i="48"/>
  <c r="B9" i="48"/>
  <c r="B3" i="48"/>
  <c r="B8" i="48"/>
  <c r="C49" i="47"/>
  <c r="C25" i="47"/>
  <c r="AC15" i="47"/>
  <c r="AC75" i="47"/>
  <c r="C71" i="47"/>
  <c r="B70" i="47"/>
  <c r="AC67" i="47"/>
  <c r="C63" i="47"/>
  <c r="B62" i="47"/>
  <c r="AC59" i="47"/>
  <c r="B54" i="47"/>
  <c r="AC51" i="47"/>
  <c r="C47" i="47"/>
  <c r="AC44" i="47"/>
  <c r="C41" i="47"/>
  <c r="B38" i="47"/>
  <c r="C36" i="47"/>
  <c r="AC33" i="47"/>
  <c r="C28" i="47"/>
  <c r="B24" i="47"/>
  <c r="AC22" i="47"/>
  <c r="B20" i="47"/>
  <c r="AC18" i="47"/>
  <c r="B10" i="47"/>
  <c r="C9" i="47"/>
  <c r="B8" i="47"/>
  <c r="AC73" i="48"/>
  <c r="B69" i="48"/>
  <c r="C11" i="48"/>
  <c r="AC15" i="48"/>
  <c r="C18" i="48"/>
  <c r="AC20" i="48"/>
  <c r="AC23" i="48"/>
  <c r="C26" i="48"/>
  <c r="AC28" i="48"/>
  <c r="AC31" i="48"/>
  <c r="C34" i="48"/>
  <c r="AC36" i="48"/>
  <c r="AC39" i="48"/>
  <c r="C42" i="48"/>
  <c r="AC44" i="48"/>
  <c r="AC47" i="48"/>
  <c r="C50" i="48"/>
  <c r="AC52" i="48"/>
  <c r="AC55" i="48"/>
  <c r="C58" i="48"/>
  <c r="AC60" i="48"/>
  <c r="AC63" i="48"/>
  <c r="C66" i="48"/>
  <c r="AC68" i="48"/>
  <c r="AC71" i="48"/>
  <c r="C74" i="48"/>
  <c r="AC76" i="48"/>
  <c r="C10" i="48"/>
  <c r="AC14" i="48"/>
  <c r="C17" i="48"/>
  <c r="C25" i="48"/>
  <c r="C33" i="48"/>
  <c r="C41" i="48"/>
  <c r="C49" i="48"/>
  <c r="C57" i="48"/>
  <c r="C65" i="48"/>
  <c r="C73" i="48"/>
  <c r="C12" i="48"/>
  <c r="C21" i="48"/>
  <c r="C29" i="48"/>
  <c r="C37" i="48"/>
  <c r="C45" i="48"/>
  <c r="C53" i="48"/>
  <c r="C61" i="48"/>
  <c r="C69" i="48"/>
  <c r="C77" i="48"/>
  <c r="AC12" i="48"/>
  <c r="C16" i="48"/>
  <c r="AC22" i="48"/>
  <c r="C24" i="48"/>
  <c r="AC30" i="48"/>
  <c r="C32" i="48"/>
  <c r="AC38" i="48"/>
  <c r="C40" i="48"/>
  <c r="AC46" i="48"/>
  <c r="C48" i="48"/>
  <c r="AC54" i="48"/>
  <c r="C56" i="48"/>
  <c r="AC62" i="48"/>
  <c r="C64" i="48"/>
  <c r="AC70" i="48"/>
  <c r="C72" i="48"/>
  <c r="AC5" i="48"/>
  <c r="C8" i="48"/>
  <c r="AC10" i="48"/>
  <c r="C15" i="48"/>
  <c r="C20" i="48"/>
  <c r="C28" i="48"/>
  <c r="C36" i="48"/>
  <c r="C44" i="48"/>
  <c r="C52" i="48"/>
  <c r="AC3" i="48"/>
  <c r="B4" i="48"/>
  <c r="AC4" i="48"/>
  <c r="AC7" i="48"/>
  <c r="C14" i="48"/>
  <c r="AC19" i="48"/>
  <c r="C23" i="48"/>
  <c r="AC27" i="48"/>
  <c r="C31" i="48"/>
  <c r="AC35" i="48"/>
  <c r="AC43" i="48"/>
  <c r="C47" i="48"/>
  <c r="AC51" i="48"/>
  <c r="C55" i="48"/>
  <c r="AC59" i="48"/>
  <c r="C63" i="48"/>
  <c r="AC67" i="48"/>
  <c r="C71" i="48"/>
  <c r="AC75" i="48"/>
  <c r="C4" i="48"/>
  <c r="AC8" i="48"/>
  <c r="AC11" i="48"/>
  <c r="AC18" i="48"/>
  <c r="C22" i="48"/>
  <c r="AC26" i="48"/>
  <c r="C30" i="48"/>
  <c r="AC34" i="48"/>
  <c r="C38" i="48"/>
  <c r="AC42" i="48"/>
  <c r="C46" i="48"/>
  <c r="AC50" i="48"/>
  <c r="C54" i="48"/>
  <c r="AC58" i="48"/>
  <c r="C62" i="48"/>
  <c r="AC66" i="48"/>
  <c r="C70" i="48"/>
  <c r="AC74" i="48"/>
  <c r="AC6" i="48"/>
  <c r="C3" i="48"/>
  <c r="B70" i="48"/>
  <c r="B62" i="48"/>
  <c r="B54" i="48"/>
  <c r="B46" i="48"/>
  <c r="B22" i="48"/>
  <c r="B7" i="47"/>
  <c r="B7" i="48"/>
  <c r="C6" i="48"/>
  <c r="C5" i="48"/>
  <c r="AD7" i="47"/>
  <c r="D7" i="47" s="1"/>
  <c r="AP9" i="46"/>
  <c r="AS9" i="46" s="1"/>
  <c r="D9" i="46" s="1"/>
  <c r="AP21" i="46"/>
  <c r="AX22" i="46"/>
  <c r="AX15" i="46"/>
  <c r="AQ17" i="46"/>
  <c r="AR21" i="46"/>
  <c r="AX17" i="46"/>
  <c r="AR26" i="46"/>
  <c r="AQ22" i="46"/>
  <c r="AR19" i="46"/>
  <c r="AQ15" i="46"/>
  <c r="AP11" i="46"/>
  <c r="AQ11" i="46"/>
  <c r="AR12" i="46"/>
  <c r="AX16" i="46"/>
  <c r="AQ18" i="46"/>
  <c r="AP30" i="46"/>
  <c r="AP41" i="46"/>
  <c r="AP15" i="46"/>
  <c r="AS15" i="46" s="1"/>
  <c r="D15" i="46" s="1"/>
  <c r="AP37" i="46"/>
  <c r="AP16" i="46"/>
  <c r="AP20" i="46"/>
  <c r="AP6" i="46"/>
  <c r="AS6" i="46" s="1"/>
  <c r="D6" i="46" s="1"/>
  <c r="AP74" i="46"/>
  <c r="AT88" i="46"/>
  <c r="AP19" i="46"/>
  <c r="AP36" i="46"/>
  <c r="AP13" i="46"/>
  <c r="AP14" i="46"/>
  <c r="AS14" i="46" s="1"/>
  <c r="D14" i="46" s="1"/>
  <c r="AP17" i="46"/>
  <c r="AP86" i="46"/>
  <c r="AP85" i="46"/>
  <c r="AP84" i="46"/>
  <c r="AP83" i="46"/>
  <c r="AP82" i="46"/>
  <c r="AP78" i="46"/>
  <c r="AP73" i="46"/>
  <c r="AP67" i="46"/>
  <c r="AP70" i="46"/>
  <c r="AP79" i="46"/>
  <c r="AP63" i="46"/>
  <c r="AP62" i="46"/>
  <c r="AP61" i="46"/>
  <c r="AP60" i="46"/>
  <c r="AP59" i="46"/>
  <c r="AP58" i="46"/>
  <c r="AP57" i="46"/>
  <c r="AP56" i="46"/>
  <c r="AP55" i="46"/>
  <c r="AP54" i="46"/>
  <c r="AP53" i="46"/>
  <c r="AP52" i="46"/>
  <c r="AP51" i="46"/>
  <c r="AP50" i="46"/>
  <c r="AP49" i="46"/>
  <c r="AP48" i="46"/>
  <c r="AP47" i="46"/>
  <c r="AP46" i="46"/>
  <c r="AP72" i="46"/>
  <c r="AP68" i="46"/>
  <c r="AP64" i="46"/>
  <c r="AP80" i="46"/>
  <c r="AP65" i="46"/>
  <c r="AP66" i="46"/>
  <c r="AP44" i="46"/>
  <c r="AP39" i="46"/>
  <c r="AP28" i="46"/>
  <c r="AP27" i="46"/>
  <c r="AP26" i="46"/>
  <c r="AP25" i="46"/>
  <c r="AP24" i="46"/>
  <c r="AP23" i="46"/>
  <c r="AP81" i="46"/>
  <c r="AP77" i="46"/>
  <c r="AP75" i="46"/>
  <c r="AP42" i="46"/>
  <c r="AP34" i="46"/>
  <c r="AP29" i="46"/>
  <c r="AP45" i="46"/>
  <c r="AP40" i="46"/>
  <c r="AP31" i="46"/>
  <c r="AP71" i="46"/>
  <c r="AP43" i="46"/>
  <c r="AP35" i="46"/>
  <c r="AP32" i="46"/>
  <c r="AP8" i="46"/>
  <c r="AS8" i="46" s="1"/>
  <c r="D8" i="46" s="1"/>
  <c r="AP76" i="46"/>
  <c r="AP69" i="46"/>
  <c r="AP38" i="46"/>
  <c r="AP3" i="46"/>
  <c r="AS3" i="46" s="1"/>
  <c r="AP4" i="46"/>
  <c r="AS4" i="46" s="1"/>
  <c r="D4" i="46" s="1"/>
  <c r="AP5" i="46"/>
  <c r="AS5" i="46" s="1"/>
  <c r="D5" i="46" s="1"/>
  <c r="AP7" i="46"/>
  <c r="AS7" i="46" s="1"/>
  <c r="D7" i="46" s="1"/>
  <c r="AP12" i="46"/>
  <c r="AQ13" i="46"/>
  <c r="AP10" i="46"/>
  <c r="AS10" i="46" s="1"/>
  <c r="D10" i="46" s="1"/>
  <c r="AP18" i="46"/>
  <c r="AP22" i="46"/>
  <c r="AP33" i="46"/>
  <c r="B69" i="47" l="1"/>
  <c r="C32" i="47"/>
  <c r="C9" i="48"/>
  <c r="B3" i="47"/>
  <c r="C55" i="47"/>
  <c r="C21" i="47"/>
  <c r="Q5" i="48"/>
  <c r="C11" i="47"/>
  <c r="B28" i="47"/>
  <c r="B74" i="47"/>
  <c r="B30" i="48"/>
  <c r="B50" i="48"/>
  <c r="Q4" i="48"/>
  <c r="C15" i="47"/>
  <c r="C60" i="47"/>
  <c r="B65" i="47"/>
  <c r="B39" i="47"/>
  <c r="Q7" i="47"/>
  <c r="B38" i="48"/>
  <c r="Q2" i="48"/>
  <c r="B45" i="47"/>
  <c r="B17" i="47"/>
  <c r="B71" i="47"/>
  <c r="Q7" i="48"/>
  <c r="Q8" i="48" s="1"/>
  <c r="C6" i="47"/>
  <c r="C35" i="48"/>
  <c r="P3" i="48" s="1"/>
  <c r="B67" i="48"/>
  <c r="B22" i="47"/>
  <c r="B50" i="47"/>
  <c r="C72" i="47"/>
  <c r="C39" i="48"/>
  <c r="B21" i="47"/>
  <c r="O4" i="47" s="1"/>
  <c r="B40" i="47"/>
  <c r="B49" i="47"/>
  <c r="B76" i="47"/>
  <c r="C37" i="47"/>
  <c r="C64" i="47"/>
  <c r="Q6" i="48"/>
  <c r="Q10" i="48" s="1"/>
  <c r="Q4" i="47"/>
  <c r="C7" i="47"/>
  <c r="P3" i="47" s="1"/>
  <c r="Q9" i="48"/>
  <c r="Q5" i="47"/>
  <c r="O2" i="48"/>
  <c r="O4" i="48"/>
  <c r="O5" i="48"/>
  <c r="O3" i="48"/>
  <c r="O7" i="48"/>
  <c r="Q2" i="47"/>
  <c r="P4" i="48"/>
  <c r="Q3" i="47"/>
  <c r="B64" i="47"/>
  <c r="AS22" i="46"/>
  <c r="D22" i="46" s="1"/>
  <c r="AS18" i="46"/>
  <c r="D18" i="46" s="1"/>
  <c r="AR16" i="46"/>
  <c r="AQ12" i="46"/>
  <c r="AS12" i="46" s="1"/>
  <c r="AR23" i="46"/>
  <c r="AQ19" i="46"/>
  <c r="AS19" i="46" s="1"/>
  <c r="AQ21" i="46"/>
  <c r="AS21" i="46" s="1"/>
  <c r="AR25" i="46"/>
  <c r="AS11" i="46"/>
  <c r="AR30" i="46"/>
  <c r="AQ26" i="46"/>
  <c r="AS26" i="46" s="1"/>
  <c r="AX19" i="46"/>
  <c r="D3" i="46"/>
  <c r="AS17" i="46"/>
  <c r="AX26" i="46"/>
  <c r="AX21" i="46"/>
  <c r="AS13" i="46"/>
  <c r="AX20" i="46"/>
  <c r="P7" i="48" l="1"/>
  <c r="P5" i="48"/>
  <c r="P6" i="48" s="1"/>
  <c r="P10" i="48" s="1"/>
  <c r="O9" i="48"/>
  <c r="P2" i="48"/>
  <c r="P9" i="48" s="1"/>
  <c r="Q9" i="47"/>
  <c r="O7" i="47"/>
  <c r="O3" i="47"/>
  <c r="P2" i="47"/>
  <c r="P4" i="47"/>
  <c r="O2" i="47"/>
  <c r="P5" i="47"/>
  <c r="P7" i="47"/>
  <c r="P8" i="47" s="1"/>
  <c r="O8" i="48"/>
  <c r="Q8" i="47"/>
  <c r="Q6" i="47"/>
  <c r="Q10" i="47" s="1"/>
  <c r="O6" i="48"/>
  <c r="P9" i="47"/>
  <c r="O5" i="47"/>
  <c r="O6" i="47" s="1"/>
  <c r="D12" i="46"/>
  <c r="AX30" i="46"/>
  <c r="D19" i="46"/>
  <c r="AR29" i="46"/>
  <c r="AQ25" i="46"/>
  <c r="AS25" i="46" s="1"/>
  <c r="AX24" i="46"/>
  <c r="AX25" i="46"/>
  <c r="D21" i="46"/>
  <c r="D17" i="46"/>
  <c r="AX23" i="46"/>
  <c r="AQ23" i="46"/>
  <c r="AS23" i="46" s="1"/>
  <c r="AR27" i="46"/>
  <c r="D98" i="46"/>
  <c r="D101" i="46"/>
  <c r="D104" i="46"/>
  <c r="D99" i="46"/>
  <c r="D102" i="46"/>
  <c r="D105" i="46"/>
  <c r="D103" i="46"/>
  <c r="D100" i="46"/>
  <c r="D26" i="46"/>
  <c r="AR20" i="46"/>
  <c r="AQ16" i="46"/>
  <c r="AS16" i="46" s="1"/>
  <c r="D13" i="46"/>
  <c r="AR34" i="46"/>
  <c r="AQ30" i="46"/>
  <c r="AS30" i="46" s="1"/>
  <c r="D11" i="46"/>
  <c r="P8" i="48" l="1"/>
  <c r="O9" i="47"/>
  <c r="Y2" i="47"/>
  <c r="Y3" i="47" s="1"/>
  <c r="O10" i="47"/>
  <c r="O10" i="48"/>
  <c r="Y2" i="48"/>
  <c r="Y3" i="48" s="1"/>
  <c r="P6" i="47"/>
  <c r="P10" i="47" s="1"/>
  <c r="O8" i="47"/>
  <c r="D107" i="46"/>
  <c r="AR33" i="46"/>
  <c r="AQ29" i="46"/>
  <c r="AS29" i="46" s="1"/>
  <c r="D108" i="46"/>
  <c r="D110" i="46"/>
  <c r="D30" i="46"/>
  <c r="D106" i="46"/>
  <c r="AQ20" i="46"/>
  <c r="AS20" i="46" s="1"/>
  <c r="AR24" i="46"/>
  <c r="AX27" i="46"/>
  <c r="AX34" i="46"/>
  <c r="D109" i="46"/>
  <c r="AX28" i="46"/>
  <c r="D25" i="46"/>
  <c r="AR38" i="46"/>
  <c r="AQ34" i="46"/>
  <c r="AS34" i="46" s="1"/>
  <c r="AR31" i="46"/>
  <c r="AQ27" i="46"/>
  <c r="AS27" i="46" s="1"/>
  <c r="D23" i="46"/>
  <c r="AX29" i="46"/>
  <c r="D16" i="46"/>
  <c r="D113" i="46" s="1"/>
  <c r="Y4" i="48" l="1"/>
  <c r="G2" i="48" s="1"/>
  <c r="Y5" i="48"/>
  <c r="Y6" i="48" s="1"/>
  <c r="Y4" i="47"/>
  <c r="G2" i="47" s="1"/>
  <c r="Y5" i="47"/>
  <c r="Y6" i="47" s="1"/>
  <c r="D112" i="46"/>
  <c r="D29" i="46"/>
  <c r="D27" i="46"/>
  <c r="AX38" i="46"/>
  <c r="AQ24" i="46"/>
  <c r="AS24" i="46" s="1"/>
  <c r="AR28" i="46"/>
  <c r="AR37" i="46"/>
  <c r="AQ33" i="46"/>
  <c r="AS33" i="46" s="1"/>
  <c r="AR35" i="46"/>
  <c r="AQ31" i="46"/>
  <c r="AS31" i="46" s="1"/>
  <c r="D20" i="46"/>
  <c r="D114" i="46"/>
  <c r="D111" i="46"/>
  <c r="D34" i="46"/>
  <c r="AR42" i="46"/>
  <c r="AQ38" i="46"/>
  <c r="AS38" i="46" s="1"/>
  <c r="AX32" i="46"/>
  <c r="AX31" i="46"/>
  <c r="AX33" i="46"/>
  <c r="H2" i="47" l="1"/>
  <c r="H2" i="48"/>
  <c r="F2" i="48" s="1"/>
  <c r="AX35" i="46"/>
  <c r="AR39" i="46"/>
  <c r="AQ35" i="46"/>
  <c r="AS35" i="46" s="1"/>
  <c r="AQ28" i="46"/>
  <c r="AS28" i="46" s="1"/>
  <c r="AR32" i="46"/>
  <c r="D24" i="46"/>
  <c r="D122" i="46" s="1"/>
  <c r="D116" i="46"/>
  <c r="AX42" i="46"/>
  <c r="AX36" i="46"/>
  <c r="D38" i="46"/>
  <c r="D118" i="46"/>
  <c r="D115" i="46"/>
  <c r="AR46" i="46"/>
  <c r="AQ42" i="46"/>
  <c r="AS42" i="46" s="1"/>
  <c r="D33" i="46"/>
  <c r="AR41" i="46"/>
  <c r="AQ37" i="46"/>
  <c r="AS37" i="46" s="1"/>
  <c r="D31" i="46"/>
  <c r="AX37" i="46"/>
  <c r="D117" i="46"/>
  <c r="G3" i="48" l="1"/>
  <c r="I2" i="48"/>
  <c r="G3" i="47"/>
  <c r="I2" i="47"/>
  <c r="F2" i="47"/>
  <c r="D121" i="46"/>
  <c r="D120" i="46"/>
  <c r="D119" i="46"/>
  <c r="D28" i="46"/>
  <c r="D124" i="46" s="1"/>
  <c r="D42" i="46"/>
  <c r="AR50" i="46"/>
  <c r="AQ46" i="46"/>
  <c r="AS46" i="46" s="1"/>
  <c r="AX40" i="46"/>
  <c r="D35" i="46"/>
  <c r="AX41" i="46"/>
  <c r="AR43" i="46"/>
  <c r="AQ39" i="46"/>
  <c r="AS39" i="46" s="1"/>
  <c r="D37" i="46"/>
  <c r="AX39" i="46"/>
  <c r="AR45" i="46"/>
  <c r="AQ41" i="46"/>
  <c r="AS41" i="46" s="1"/>
  <c r="AX46" i="46"/>
  <c r="AR36" i="46"/>
  <c r="AQ32" i="46"/>
  <c r="AS32" i="46" s="1"/>
  <c r="F3" i="48" l="1"/>
  <c r="H3" i="48"/>
  <c r="J2" i="47"/>
  <c r="H3" i="47"/>
  <c r="J2" i="48"/>
  <c r="AX50" i="46"/>
  <c r="AR47" i="46"/>
  <c r="AQ43" i="46"/>
  <c r="AS43" i="46" s="1"/>
  <c r="D46" i="46"/>
  <c r="D41" i="46"/>
  <c r="AR54" i="46"/>
  <c r="AQ50" i="46"/>
  <c r="AS50" i="46" s="1"/>
  <c r="D32" i="46"/>
  <c r="D129" i="46" s="1"/>
  <c r="AR49" i="46"/>
  <c r="AQ45" i="46"/>
  <c r="AS45" i="46" s="1"/>
  <c r="AR40" i="46"/>
  <c r="AQ36" i="46"/>
  <c r="AS36" i="46" s="1"/>
  <c r="AX45" i="46"/>
  <c r="D126" i="46"/>
  <c r="D123" i="46"/>
  <c r="D125" i="46"/>
  <c r="AX43" i="46"/>
  <c r="D39" i="46"/>
  <c r="AX44" i="46"/>
  <c r="G4" i="47" l="1"/>
  <c r="I3" i="47"/>
  <c r="F3" i="47"/>
  <c r="G4" i="48"/>
  <c r="I3" i="48"/>
  <c r="D127" i="46"/>
  <c r="AX49" i="46"/>
  <c r="AX47" i="46"/>
  <c r="D36" i="46"/>
  <c r="D134" i="46" s="1"/>
  <c r="D130" i="46"/>
  <c r="D128" i="46"/>
  <c r="D43" i="46"/>
  <c r="AR44" i="46"/>
  <c r="AQ40" i="46"/>
  <c r="AS40" i="46" s="1"/>
  <c r="D50" i="46"/>
  <c r="AR51" i="46"/>
  <c r="AQ47" i="46"/>
  <c r="AS47" i="46" s="1"/>
  <c r="D45" i="46"/>
  <c r="AR58" i="46"/>
  <c r="AQ54" i="46"/>
  <c r="AS54" i="46" s="1"/>
  <c r="AR53" i="46"/>
  <c r="AQ49" i="46"/>
  <c r="AS49" i="46" s="1"/>
  <c r="AX54" i="46"/>
  <c r="AX48" i="46"/>
  <c r="H4" i="48" l="1"/>
  <c r="J3" i="47"/>
  <c r="H4" i="47"/>
  <c r="J3" i="48"/>
  <c r="D133" i="46"/>
  <c r="D132" i="46"/>
  <c r="AX58" i="46"/>
  <c r="D131" i="46"/>
  <c r="AR55" i="46"/>
  <c r="AQ51" i="46"/>
  <c r="AS51" i="46" s="1"/>
  <c r="D49" i="46"/>
  <c r="AR57" i="46"/>
  <c r="AQ53" i="46"/>
  <c r="AS53" i="46" s="1"/>
  <c r="D54" i="46"/>
  <c r="D40" i="46"/>
  <c r="D136" i="46" s="1"/>
  <c r="AX51" i="46"/>
  <c r="D47" i="46"/>
  <c r="AX52" i="46"/>
  <c r="AR62" i="46"/>
  <c r="AQ58" i="46"/>
  <c r="AS58" i="46" s="1"/>
  <c r="AR48" i="46"/>
  <c r="AQ44" i="46"/>
  <c r="AS44" i="46" s="1"/>
  <c r="AX53" i="46"/>
  <c r="G5" i="47" l="1"/>
  <c r="I4" i="47"/>
  <c r="F4" i="47"/>
  <c r="G5" i="48"/>
  <c r="I4" i="48"/>
  <c r="F4" i="48"/>
  <c r="AR66" i="46"/>
  <c r="AQ62" i="46"/>
  <c r="AS62" i="46" s="1"/>
  <c r="D51" i="46"/>
  <c r="D137" i="46"/>
  <c r="AX57" i="46"/>
  <c r="D53" i="46"/>
  <c r="D138" i="46"/>
  <c r="AR59" i="46"/>
  <c r="AQ55" i="46"/>
  <c r="AS55" i="46" s="1"/>
  <c r="AX56" i="46"/>
  <c r="AR61" i="46"/>
  <c r="AQ57" i="46"/>
  <c r="AS57" i="46" s="1"/>
  <c r="D135" i="46"/>
  <c r="AX62" i="46"/>
  <c r="D44" i="46"/>
  <c r="D139" i="46" s="1"/>
  <c r="AR52" i="46"/>
  <c r="AQ48" i="46"/>
  <c r="AS48" i="46" s="1"/>
  <c r="AX55" i="46"/>
  <c r="D58" i="46"/>
  <c r="H5" i="48" l="1"/>
  <c r="F5" i="48" s="1"/>
  <c r="J4" i="47"/>
  <c r="J4" i="48"/>
  <c r="H5" i="47"/>
  <c r="F5" i="47" s="1"/>
  <c r="D141" i="46"/>
  <c r="AX60" i="46"/>
  <c r="AR56" i="46"/>
  <c r="AQ52" i="46"/>
  <c r="AS52" i="46" s="1"/>
  <c r="AX61" i="46"/>
  <c r="D55" i="46"/>
  <c r="AR63" i="46"/>
  <c r="AQ59" i="46"/>
  <c r="AS59" i="46" s="1"/>
  <c r="AX66" i="46"/>
  <c r="D62" i="46"/>
  <c r="AX59" i="46"/>
  <c r="D57" i="46"/>
  <c r="AR70" i="46"/>
  <c r="AQ66" i="46"/>
  <c r="AS66" i="46" s="1"/>
  <c r="D140" i="46"/>
  <c r="D48" i="46"/>
  <c r="D146" i="46" s="1"/>
  <c r="AQ61" i="46"/>
  <c r="AS61" i="46" s="1"/>
  <c r="AR65" i="46"/>
  <c r="D142" i="46"/>
  <c r="I5" i="47" l="1"/>
  <c r="G6" i="47"/>
  <c r="I5" i="48"/>
  <c r="G6" i="48"/>
  <c r="D143" i="46"/>
  <c r="D144" i="46"/>
  <c r="AX63" i="46"/>
  <c r="AR67" i="46"/>
  <c r="AQ63" i="46"/>
  <c r="AS63" i="46" s="1"/>
  <c r="D66" i="46"/>
  <c r="AR74" i="46"/>
  <c r="AQ70" i="46"/>
  <c r="AS70" i="46" s="1"/>
  <c r="AX70" i="46"/>
  <c r="AX65" i="46"/>
  <c r="D52" i="46"/>
  <c r="D147" i="46" s="1"/>
  <c r="D61" i="46"/>
  <c r="AR60" i="46"/>
  <c r="AQ56" i="46"/>
  <c r="AS56" i="46" s="1"/>
  <c r="D59" i="46"/>
  <c r="D145" i="46"/>
  <c r="AR69" i="46"/>
  <c r="AQ65" i="46"/>
  <c r="AS65" i="46" s="1"/>
  <c r="AX64" i="46"/>
  <c r="H6" i="48" l="1"/>
  <c r="J5" i="48"/>
  <c r="J5" i="47"/>
  <c r="H6" i="47"/>
  <c r="D148" i="46"/>
  <c r="D65" i="46"/>
  <c r="AX74" i="46"/>
  <c r="D63" i="46"/>
  <c r="AX68" i="46"/>
  <c r="AR73" i="46"/>
  <c r="AQ69" i="46"/>
  <c r="AS69" i="46" s="1"/>
  <c r="AR71" i="46"/>
  <c r="AQ67" i="46"/>
  <c r="AS67" i="46" s="1"/>
  <c r="AR64" i="46"/>
  <c r="AQ60" i="46"/>
  <c r="AS60" i="46" s="1"/>
  <c r="AR78" i="46"/>
  <c r="AQ74" i="46"/>
  <c r="AS74" i="46" s="1"/>
  <c r="AX67" i="46"/>
  <c r="D150" i="46"/>
  <c r="D70" i="46"/>
  <c r="D56" i="46"/>
  <c r="D154" i="46" s="1"/>
  <c r="AX69" i="46"/>
  <c r="D149" i="46"/>
  <c r="G7" i="47" l="1"/>
  <c r="I6" i="47"/>
  <c r="F6" i="47"/>
  <c r="G7" i="48"/>
  <c r="I6" i="48"/>
  <c r="F6" i="48"/>
  <c r="D60" i="46"/>
  <c r="D158" i="46" s="1"/>
  <c r="AX72" i="46"/>
  <c r="D67" i="46"/>
  <c r="AX73" i="46"/>
  <c r="AR75" i="46"/>
  <c r="AQ71" i="46"/>
  <c r="AS71" i="46" s="1"/>
  <c r="AX78" i="46"/>
  <c r="AX71" i="46"/>
  <c r="D69" i="46"/>
  <c r="D74" i="46"/>
  <c r="AR77" i="46"/>
  <c r="AQ73" i="46"/>
  <c r="AS73" i="46" s="1"/>
  <c r="AR68" i="46"/>
  <c r="AQ64" i="46"/>
  <c r="AS64" i="46" s="1"/>
  <c r="D151" i="46"/>
  <c r="D152" i="46"/>
  <c r="D153" i="46"/>
  <c r="AR82" i="46"/>
  <c r="AQ78" i="46"/>
  <c r="AS78" i="46" s="1"/>
  <c r="H7" i="48" l="1"/>
  <c r="J6" i="47"/>
  <c r="J6" i="48"/>
  <c r="H7" i="47"/>
  <c r="D156" i="46"/>
  <c r="D78" i="46"/>
  <c r="AX75" i="46"/>
  <c r="AR86" i="46"/>
  <c r="AQ86" i="46" s="1"/>
  <c r="AS86" i="46" s="1"/>
  <c r="AQ82" i="46"/>
  <c r="AS82" i="46" s="1"/>
  <c r="AR81" i="46"/>
  <c r="AQ77" i="46"/>
  <c r="AS77" i="46" s="1"/>
  <c r="AX82" i="46"/>
  <c r="D71" i="46"/>
  <c r="AX76" i="46"/>
  <c r="AR79" i="46"/>
  <c r="AQ75" i="46"/>
  <c r="AS75" i="46" s="1"/>
  <c r="D64" i="46"/>
  <c r="AX77" i="46"/>
  <c r="D155" i="46"/>
  <c r="D157" i="46"/>
  <c r="D73" i="46"/>
  <c r="AR72" i="46"/>
  <c r="AQ68" i="46"/>
  <c r="AS68" i="46" s="1"/>
  <c r="I7" i="47" l="1"/>
  <c r="G8" i="47"/>
  <c r="F7" i="47"/>
  <c r="G8" i="48"/>
  <c r="I7" i="48"/>
  <c r="F7" i="48"/>
  <c r="AR85" i="46"/>
  <c r="AQ85" i="46" s="1"/>
  <c r="AS85" i="46" s="1"/>
  <c r="AQ81" i="46"/>
  <c r="AS81" i="46" s="1"/>
  <c r="AX81" i="46"/>
  <c r="AX80" i="46"/>
  <c r="D82" i="46"/>
  <c r="D68" i="46"/>
  <c r="D163" i="46" s="1"/>
  <c r="D86" i="46"/>
  <c r="AR76" i="46"/>
  <c r="AQ72" i="46"/>
  <c r="AS72" i="46" s="1"/>
  <c r="D159" i="46"/>
  <c r="D160" i="46"/>
  <c r="D161" i="46"/>
  <c r="D162" i="46"/>
  <c r="D75" i="46"/>
  <c r="AR83" i="46"/>
  <c r="AQ83" i="46" s="1"/>
  <c r="AS83" i="46" s="1"/>
  <c r="AQ79" i="46"/>
  <c r="AS79" i="46" s="1"/>
  <c r="AX86" i="46"/>
  <c r="AX79" i="46"/>
  <c r="D77" i="46"/>
  <c r="H8" i="48" l="1"/>
  <c r="F8" i="48"/>
  <c r="J7" i="48"/>
  <c r="H8" i="47"/>
  <c r="F8" i="47" s="1"/>
  <c r="J7" i="47"/>
  <c r="D165" i="46"/>
  <c r="D166" i="46"/>
  <c r="D83" i="46"/>
  <c r="D79" i="46"/>
  <c r="AX84" i="46"/>
  <c r="AX83" i="46"/>
  <c r="D72" i="46"/>
  <c r="D170" i="46" s="1"/>
  <c r="AX85" i="46"/>
  <c r="D81" i="46"/>
  <c r="AR80" i="46"/>
  <c r="AQ76" i="46"/>
  <c r="AS76" i="46" s="1"/>
  <c r="D85" i="46"/>
  <c r="D164" i="46"/>
  <c r="I8" i="47" l="1"/>
  <c r="G9" i="47"/>
  <c r="I8" i="48"/>
  <c r="G9" i="48"/>
  <c r="AU48" i="46"/>
  <c r="B48" i="46" s="1"/>
  <c r="AU29" i="46"/>
  <c r="B29" i="46" s="1"/>
  <c r="AU22" i="46"/>
  <c r="B22" i="46" s="1"/>
  <c r="D76" i="46"/>
  <c r="D173" i="46" s="1"/>
  <c r="D167" i="46"/>
  <c r="D169" i="46"/>
  <c r="D168" i="46"/>
  <c r="AR84" i="46"/>
  <c r="AQ84" i="46" s="1"/>
  <c r="AS84" i="46" s="1"/>
  <c r="AQ80" i="46"/>
  <c r="AS80" i="46" s="1"/>
  <c r="AU36" i="46" s="1"/>
  <c r="B36" i="46" s="1"/>
  <c r="H9" i="48" l="1"/>
  <c r="F9" i="48"/>
  <c r="J8" i="48"/>
  <c r="H9" i="47"/>
  <c r="F9" i="47" s="1"/>
  <c r="J8" i="47"/>
  <c r="AU71" i="46"/>
  <c r="B71" i="46" s="1"/>
  <c r="AU28" i="46"/>
  <c r="B28" i="46" s="1"/>
  <c r="AU8" i="46"/>
  <c r="B8" i="46" s="1"/>
  <c r="AU21" i="46"/>
  <c r="B21" i="46" s="1"/>
  <c r="AU50" i="46"/>
  <c r="B50" i="46" s="1"/>
  <c r="AU44" i="46"/>
  <c r="B44" i="46" s="1"/>
  <c r="AU35" i="46"/>
  <c r="B35" i="46" s="1"/>
  <c r="AU30" i="46"/>
  <c r="B30" i="46" s="1"/>
  <c r="AU9" i="46"/>
  <c r="B9" i="46" s="1"/>
  <c r="AU12" i="46"/>
  <c r="B12" i="46" s="1"/>
  <c r="AU52" i="46"/>
  <c r="B52" i="46" s="1"/>
  <c r="AU32" i="46"/>
  <c r="B32" i="46" s="1"/>
  <c r="AU38" i="46"/>
  <c r="B38" i="46" s="1"/>
  <c r="AU7" i="46"/>
  <c r="B7" i="46" s="1"/>
  <c r="AU59" i="46"/>
  <c r="B59" i="46" s="1"/>
  <c r="AU86" i="46"/>
  <c r="B86" i="46" s="1"/>
  <c r="AU82" i="46"/>
  <c r="B82" i="46" s="1"/>
  <c r="AU55" i="46"/>
  <c r="B55" i="46" s="1"/>
  <c r="AU77" i="46"/>
  <c r="B77" i="46" s="1"/>
  <c r="AU23" i="46"/>
  <c r="B23" i="46" s="1"/>
  <c r="AU79" i="46"/>
  <c r="B79" i="46" s="1"/>
  <c r="AU4" i="46"/>
  <c r="B4" i="46" s="1"/>
  <c r="AU47" i="46"/>
  <c r="B47" i="46" s="1"/>
  <c r="AU67" i="46"/>
  <c r="B67" i="46" s="1"/>
  <c r="AU24" i="46"/>
  <c r="B24" i="46" s="1"/>
  <c r="AU64" i="46"/>
  <c r="B64" i="46" s="1"/>
  <c r="AU69" i="46"/>
  <c r="B69" i="46" s="1"/>
  <c r="AU45" i="46"/>
  <c r="B45" i="46" s="1"/>
  <c r="AU46" i="46"/>
  <c r="B46" i="46" s="1"/>
  <c r="AU76" i="46"/>
  <c r="B76" i="46" s="1"/>
  <c r="AU43" i="46"/>
  <c r="B43" i="46" s="1"/>
  <c r="AU14" i="46"/>
  <c r="B14" i="46" s="1"/>
  <c r="AU49" i="46"/>
  <c r="B49" i="46" s="1"/>
  <c r="AU33" i="46"/>
  <c r="B33" i="46" s="1"/>
  <c r="AU72" i="46"/>
  <c r="B72" i="46" s="1"/>
  <c r="AU42" i="46"/>
  <c r="B42" i="46" s="1"/>
  <c r="AU15" i="46"/>
  <c r="B15" i="46" s="1"/>
  <c r="AU53" i="46"/>
  <c r="B53" i="46" s="1"/>
  <c r="AU54" i="46"/>
  <c r="B54" i="46" s="1"/>
  <c r="AU75" i="46"/>
  <c r="B75" i="46" s="1"/>
  <c r="AU65" i="46"/>
  <c r="B65" i="46" s="1"/>
  <c r="AU27" i="46"/>
  <c r="B27" i="46" s="1"/>
  <c r="AU13" i="46"/>
  <c r="B13" i="46" s="1"/>
  <c r="AU83" i="46"/>
  <c r="B83" i="46" s="1"/>
  <c r="AU62" i="46"/>
  <c r="B62" i="46" s="1"/>
  <c r="AU11" i="46"/>
  <c r="B11" i="46" s="1"/>
  <c r="AU56" i="46"/>
  <c r="B56" i="46" s="1"/>
  <c r="AU85" i="46"/>
  <c r="B85" i="46" s="1"/>
  <c r="AU34" i="46"/>
  <c r="B34" i="46" s="1"/>
  <c r="AU57" i="46"/>
  <c r="B57" i="46" s="1"/>
  <c r="AU60" i="46"/>
  <c r="B60" i="46" s="1"/>
  <c r="AU26" i="46"/>
  <c r="B26" i="46" s="1"/>
  <c r="AU78" i="46"/>
  <c r="B78" i="46" s="1"/>
  <c r="AU3" i="46"/>
  <c r="B3" i="46" s="1"/>
  <c r="AV40" i="46"/>
  <c r="BC40" i="46" s="1"/>
  <c r="AU20" i="46"/>
  <c r="B20" i="46" s="1"/>
  <c r="AU73" i="46"/>
  <c r="B73" i="46" s="1"/>
  <c r="AU18" i="46"/>
  <c r="B18" i="46" s="1"/>
  <c r="AU5" i="46"/>
  <c r="B5" i="46" s="1"/>
  <c r="AU51" i="46"/>
  <c r="B51" i="46" s="1"/>
  <c r="AU68" i="46"/>
  <c r="B68" i="46" s="1"/>
  <c r="AU61" i="46"/>
  <c r="B61" i="46" s="1"/>
  <c r="AU63" i="46"/>
  <c r="B63" i="46" s="1"/>
  <c r="AU39" i="46"/>
  <c r="B39" i="46" s="1"/>
  <c r="AU6" i="46"/>
  <c r="B6" i="46" s="1"/>
  <c r="AU31" i="46"/>
  <c r="B31" i="46" s="1"/>
  <c r="AU40" i="46"/>
  <c r="B40" i="46" s="1"/>
  <c r="AU66" i="46"/>
  <c r="B66" i="46" s="1"/>
  <c r="AU25" i="46"/>
  <c r="B25" i="46" s="1"/>
  <c r="AU16" i="46"/>
  <c r="B16" i="46" s="1"/>
  <c r="AU70" i="46"/>
  <c r="B70" i="46" s="1"/>
  <c r="AU58" i="46"/>
  <c r="B58" i="46" s="1"/>
  <c r="AU10" i="46"/>
  <c r="B10" i="46" s="1"/>
  <c r="AU37" i="46"/>
  <c r="B37" i="46" s="1"/>
  <c r="AU84" i="46"/>
  <c r="B84" i="46" s="1"/>
  <c r="AU19" i="46"/>
  <c r="B19" i="46" s="1"/>
  <c r="AU81" i="46"/>
  <c r="B81" i="46" s="1"/>
  <c r="AU74" i="46"/>
  <c r="B74" i="46" s="1"/>
  <c r="AU41" i="46"/>
  <c r="B41" i="46" s="1"/>
  <c r="D174" i="46"/>
  <c r="AV5" i="46"/>
  <c r="C5" i="46" s="1"/>
  <c r="D80" i="46"/>
  <c r="D177" i="46" s="1"/>
  <c r="AU17" i="46"/>
  <c r="AV52" i="46"/>
  <c r="AV31" i="46"/>
  <c r="AV70" i="46"/>
  <c r="AV17" i="46"/>
  <c r="AV20" i="46"/>
  <c r="AV62" i="46"/>
  <c r="AV38" i="46"/>
  <c r="AV18" i="46"/>
  <c r="AV14" i="46"/>
  <c r="AV68" i="46"/>
  <c r="AV58" i="46"/>
  <c r="AV67" i="46"/>
  <c r="AV43" i="46"/>
  <c r="AV64" i="46"/>
  <c r="AV34" i="46"/>
  <c r="AV86" i="46"/>
  <c r="AV23" i="46"/>
  <c r="AV44" i="46"/>
  <c r="AV12" i="46"/>
  <c r="AV56" i="46"/>
  <c r="AV79" i="46"/>
  <c r="AV54" i="46"/>
  <c r="AV49" i="46"/>
  <c r="AV24" i="46"/>
  <c r="AV82" i="46"/>
  <c r="AV41" i="46"/>
  <c r="AV39" i="46"/>
  <c r="AV45" i="46"/>
  <c r="AV83" i="46"/>
  <c r="AV47" i="46"/>
  <c r="AV61" i="46"/>
  <c r="AV25" i="46"/>
  <c r="AV3" i="46"/>
  <c r="AV30" i="46"/>
  <c r="AV50" i="46"/>
  <c r="AV46" i="46"/>
  <c r="AV65" i="46"/>
  <c r="AV69" i="46"/>
  <c r="AV55" i="46"/>
  <c r="AV9" i="46"/>
  <c r="AV74" i="46"/>
  <c r="AV78" i="46"/>
  <c r="AV77" i="46"/>
  <c r="AV85" i="46"/>
  <c r="AV63" i="46"/>
  <c r="AV32" i="46"/>
  <c r="AV84" i="46"/>
  <c r="AV51" i="46"/>
  <c r="AV26" i="46"/>
  <c r="AV60" i="46"/>
  <c r="AV48" i="46"/>
  <c r="AV19" i="46"/>
  <c r="AV66" i="46"/>
  <c r="AV81" i="46"/>
  <c r="AV27" i="46"/>
  <c r="AV57" i="46"/>
  <c r="D171" i="46"/>
  <c r="D172" i="46"/>
  <c r="AV53" i="46"/>
  <c r="AV15" i="46"/>
  <c r="D84" i="46"/>
  <c r="AU80" i="46"/>
  <c r="B80" i="46" s="1"/>
  <c r="AV8" i="46"/>
  <c r="AV13" i="46"/>
  <c r="AV75" i="46"/>
  <c r="AV59" i="46"/>
  <c r="AV4" i="46"/>
  <c r="AV28" i="46"/>
  <c r="AV72" i="46"/>
  <c r="AV73" i="46"/>
  <c r="AV33" i="46"/>
  <c r="AS88" i="46"/>
  <c r="AV22" i="46"/>
  <c r="AV11" i="46"/>
  <c r="AV6" i="46"/>
  <c r="AV71" i="46"/>
  <c r="AV29" i="46"/>
  <c r="AV21" i="46"/>
  <c r="AV80" i="46"/>
  <c r="AV37" i="46"/>
  <c r="AV42" i="46"/>
  <c r="AV36" i="46"/>
  <c r="AV35" i="46"/>
  <c r="AV16" i="46"/>
  <c r="AV10" i="46"/>
  <c r="AV7" i="46"/>
  <c r="AV76" i="46"/>
  <c r="I9" i="47" l="1"/>
  <c r="G10" i="47"/>
  <c r="G10" i="48"/>
  <c r="I9" i="48"/>
  <c r="C40" i="46"/>
  <c r="B100" i="46"/>
  <c r="BC5" i="46"/>
  <c r="B98" i="46"/>
  <c r="B99" i="46"/>
  <c r="B110" i="46"/>
  <c r="B101" i="46"/>
  <c r="B102" i="46"/>
  <c r="B103" i="46"/>
  <c r="B107" i="46"/>
  <c r="B104" i="46"/>
  <c r="B108" i="46"/>
  <c r="B111" i="46"/>
  <c r="B105" i="46"/>
  <c r="Q3" i="46"/>
  <c r="B106" i="46"/>
  <c r="B109" i="46"/>
  <c r="BC10" i="46"/>
  <c r="C10" i="46"/>
  <c r="BC29" i="46"/>
  <c r="C29" i="46"/>
  <c r="C73" i="46"/>
  <c r="BC73" i="46"/>
  <c r="BC60" i="46"/>
  <c r="C60" i="46"/>
  <c r="BC46" i="46"/>
  <c r="C46" i="46"/>
  <c r="BC45" i="46"/>
  <c r="C45" i="46"/>
  <c r="BC56" i="46"/>
  <c r="C56" i="46"/>
  <c r="C64" i="46"/>
  <c r="BC64" i="46"/>
  <c r="BC62" i="46"/>
  <c r="C62" i="46"/>
  <c r="C71" i="46"/>
  <c r="BC71" i="46"/>
  <c r="C12" i="46"/>
  <c r="BC12" i="46"/>
  <c r="C28" i="46"/>
  <c r="BC28" i="46"/>
  <c r="C15" i="46"/>
  <c r="BC15" i="46"/>
  <c r="BC57" i="46"/>
  <c r="C57" i="46"/>
  <c r="BC51" i="46"/>
  <c r="C51" i="46"/>
  <c r="C78" i="46"/>
  <c r="BC78" i="46"/>
  <c r="BC30" i="46"/>
  <c r="C30" i="46"/>
  <c r="BC41" i="46"/>
  <c r="C41" i="46"/>
  <c r="BC44" i="46"/>
  <c r="C44" i="46"/>
  <c r="C67" i="46"/>
  <c r="BC67" i="46"/>
  <c r="C17" i="46"/>
  <c r="BC17" i="46"/>
  <c r="C72" i="46"/>
  <c r="BC72" i="46"/>
  <c r="Q5" i="46"/>
  <c r="D179" i="46"/>
  <c r="BC50" i="46"/>
  <c r="C50" i="46"/>
  <c r="BC43" i="46"/>
  <c r="C43" i="46"/>
  <c r="C6" i="46"/>
  <c r="BC6" i="46"/>
  <c r="BC36" i="46"/>
  <c r="C36" i="46"/>
  <c r="BC11" i="46"/>
  <c r="C11" i="46"/>
  <c r="BC4" i="46"/>
  <c r="C4" i="46"/>
  <c r="BC53" i="46"/>
  <c r="C53" i="46"/>
  <c r="C27" i="46"/>
  <c r="BC27" i="46"/>
  <c r="C84" i="46"/>
  <c r="BC84" i="46"/>
  <c r="C74" i="46"/>
  <c r="BC74" i="46"/>
  <c r="AV88" i="46"/>
  <c r="BC3" i="46"/>
  <c r="C3" i="46"/>
  <c r="C82" i="46"/>
  <c r="BC82" i="46"/>
  <c r="C23" i="46"/>
  <c r="BC23" i="46"/>
  <c r="BC58" i="46"/>
  <c r="C58" i="46"/>
  <c r="C70" i="46"/>
  <c r="BC70" i="46"/>
  <c r="C16" i="46"/>
  <c r="BC16" i="46"/>
  <c r="C26" i="46"/>
  <c r="BC26" i="46"/>
  <c r="BC39" i="46"/>
  <c r="C39" i="46"/>
  <c r="C20" i="46"/>
  <c r="BC20" i="46"/>
  <c r="BC35" i="46"/>
  <c r="C35" i="46"/>
  <c r="BC42" i="46"/>
  <c r="C42" i="46"/>
  <c r="BC59" i="46"/>
  <c r="C59" i="46"/>
  <c r="Q4" i="46"/>
  <c r="C81" i="46"/>
  <c r="BC81" i="46"/>
  <c r="BC32" i="46"/>
  <c r="C32" i="46"/>
  <c r="C9" i="46"/>
  <c r="BC9" i="46"/>
  <c r="C25" i="46"/>
  <c r="BC25" i="46"/>
  <c r="C24" i="46"/>
  <c r="BC24" i="46"/>
  <c r="C68" i="46"/>
  <c r="BC68" i="46"/>
  <c r="BC31" i="46"/>
  <c r="C31" i="46"/>
  <c r="BC63" i="46"/>
  <c r="C63" i="46"/>
  <c r="BC55" i="46"/>
  <c r="C55" i="46"/>
  <c r="BC61" i="46"/>
  <c r="C61" i="46"/>
  <c r="BC49" i="46"/>
  <c r="C49" i="46"/>
  <c r="C14" i="46"/>
  <c r="BC14" i="46"/>
  <c r="BC52" i="46"/>
  <c r="C52" i="46"/>
  <c r="BC37" i="46"/>
  <c r="C37" i="46"/>
  <c r="C75" i="46"/>
  <c r="BC75" i="46"/>
  <c r="C76" i="46"/>
  <c r="BC76" i="46"/>
  <c r="C80" i="46"/>
  <c r="BC80" i="46"/>
  <c r="C13" i="46"/>
  <c r="BC13" i="46"/>
  <c r="R2" i="46"/>
  <c r="C19" i="46"/>
  <c r="BC19" i="46"/>
  <c r="C85" i="46"/>
  <c r="BC85" i="46"/>
  <c r="C69" i="46"/>
  <c r="BC69" i="46"/>
  <c r="BC47" i="46"/>
  <c r="C47" i="46"/>
  <c r="BC54" i="46"/>
  <c r="C54" i="46"/>
  <c r="C86" i="46"/>
  <c r="BC86" i="46"/>
  <c r="C18" i="46"/>
  <c r="BC18" i="46"/>
  <c r="B17" i="46"/>
  <c r="AU88" i="46"/>
  <c r="C22" i="46"/>
  <c r="BC22" i="46"/>
  <c r="C66" i="46"/>
  <c r="BC66" i="46"/>
  <c r="BC7" i="46"/>
  <c r="C7" i="46"/>
  <c r="C21" i="46"/>
  <c r="BC21" i="46"/>
  <c r="BC33" i="46"/>
  <c r="C33" i="46"/>
  <c r="BC8" i="46"/>
  <c r="C8" i="46"/>
  <c r="D88" i="46"/>
  <c r="BC48" i="46"/>
  <c r="C48" i="46"/>
  <c r="C77" i="46"/>
  <c r="BC77" i="46"/>
  <c r="C65" i="46"/>
  <c r="BC65" i="46"/>
  <c r="C83" i="46"/>
  <c r="BC83" i="46"/>
  <c r="C79" i="46"/>
  <c r="BC79" i="46"/>
  <c r="BC34" i="46"/>
  <c r="C34" i="46"/>
  <c r="BC38" i="46"/>
  <c r="C38" i="46"/>
  <c r="D175" i="46"/>
  <c r="D176" i="46"/>
  <c r="D178" i="46"/>
  <c r="D181" i="46"/>
  <c r="D180" i="46"/>
  <c r="Q7" i="46"/>
  <c r="J9" i="48" l="1"/>
  <c r="H10" i="48"/>
  <c r="F10" i="48"/>
  <c r="H10" i="47"/>
  <c r="J9" i="47"/>
  <c r="AW8" i="46"/>
  <c r="E8" i="46" s="1"/>
  <c r="AW35" i="46"/>
  <c r="E35" i="46" s="1"/>
  <c r="AW79" i="46"/>
  <c r="E79" i="46" s="1"/>
  <c r="AW36" i="46"/>
  <c r="E36" i="46" s="1"/>
  <c r="AW63" i="46"/>
  <c r="E63" i="46" s="1"/>
  <c r="AW34" i="46"/>
  <c r="E34" i="46" s="1"/>
  <c r="AW45" i="46"/>
  <c r="E45" i="46" s="1"/>
  <c r="AW17" i="46"/>
  <c r="E17" i="46" s="1"/>
  <c r="AW54" i="46"/>
  <c r="E54" i="46" s="1"/>
  <c r="AW70" i="46"/>
  <c r="E70" i="46" s="1"/>
  <c r="AW30" i="46"/>
  <c r="E30" i="46" s="1"/>
  <c r="AW14" i="46"/>
  <c r="E14" i="46" s="1"/>
  <c r="AW66" i="46"/>
  <c r="E66" i="46" s="1"/>
  <c r="AW84" i="46"/>
  <c r="E84" i="46" s="1"/>
  <c r="AW53" i="46"/>
  <c r="E53" i="46" s="1"/>
  <c r="AW26" i="46"/>
  <c r="E26" i="46" s="1"/>
  <c r="AW59" i="46"/>
  <c r="E59" i="46" s="1"/>
  <c r="AW80" i="46"/>
  <c r="E80" i="46" s="1"/>
  <c r="AW52" i="46"/>
  <c r="E52" i="46" s="1"/>
  <c r="AW60" i="46"/>
  <c r="E60" i="46" s="1"/>
  <c r="AW58" i="46"/>
  <c r="E58" i="46" s="1"/>
  <c r="AW78" i="46"/>
  <c r="E78" i="46" s="1"/>
  <c r="AW24" i="46"/>
  <c r="E24" i="46" s="1"/>
  <c r="AW64" i="46"/>
  <c r="E64" i="46" s="1"/>
  <c r="AW75" i="46"/>
  <c r="E75" i="46" s="1"/>
  <c r="AW12" i="46"/>
  <c r="E12" i="46" s="1"/>
  <c r="AW83" i="46"/>
  <c r="E83" i="46" s="1"/>
  <c r="AW85" i="46"/>
  <c r="E85" i="46" s="1"/>
  <c r="AW44" i="46"/>
  <c r="E44" i="46" s="1"/>
  <c r="AW11" i="46"/>
  <c r="E11" i="46" s="1"/>
  <c r="AW37" i="46"/>
  <c r="E37" i="46" s="1"/>
  <c r="AW33" i="46"/>
  <c r="E33" i="46" s="1"/>
  <c r="AW51" i="46"/>
  <c r="E51" i="46" s="1"/>
  <c r="AW27" i="46"/>
  <c r="E27" i="46" s="1"/>
  <c r="AW49" i="46"/>
  <c r="E49" i="46" s="1"/>
  <c r="AW13" i="46"/>
  <c r="E13" i="46" s="1"/>
  <c r="Q6" i="46"/>
  <c r="AW6" i="46"/>
  <c r="E6" i="46" s="1"/>
  <c r="AW42" i="46"/>
  <c r="E42" i="46" s="1"/>
  <c r="AW7" i="46"/>
  <c r="E7" i="46" s="1"/>
  <c r="AW76" i="46"/>
  <c r="E76" i="46" s="1"/>
  <c r="AW4" i="46"/>
  <c r="E4" i="46" s="1"/>
  <c r="AW73" i="46"/>
  <c r="E73" i="46" s="1"/>
  <c r="AW69" i="46"/>
  <c r="E69" i="46" s="1"/>
  <c r="AW62" i="46"/>
  <c r="E62" i="46" s="1"/>
  <c r="AW68" i="46"/>
  <c r="E68" i="46" s="1"/>
  <c r="AW21" i="46"/>
  <c r="E21" i="46" s="1"/>
  <c r="AW10" i="46"/>
  <c r="E10" i="46" s="1"/>
  <c r="AW15" i="46"/>
  <c r="E15" i="46" s="1"/>
  <c r="AW72" i="46"/>
  <c r="E72" i="46" s="1"/>
  <c r="AW22" i="46"/>
  <c r="E22" i="46" s="1"/>
  <c r="AW9" i="46"/>
  <c r="E9" i="46" s="1"/>
  <c r="AW65" i="46"/>
  <c r="E65" i="46" s="1"/>
  <c r="AW57" i="46"/>
  <c r="E57" i="46" s="1"/>
  <c r="AW20" i="46"/>
  <c r="E20" i="46" s="1"/>
  <c r="AW3" i="46"/>
  <c r="E3" i="46" s="1"/>
  <c r="AW55" i="46"/>
  <c r="E55" i="46" s="1"/>
  <c r="AW48" i="46"/>
  <c r="E48" i="46" s="1"/>
  <c r="AW5" i="46"/>
  <c r="E5" i="46" s="1"/>
  <c r="AW82" i="46"/>
  <c r="E82" i="46" s="1"/>
  <c r="AW41" i="46"/>
  <c r="E41" i="46" s="1"/>
  <c r="AW16" i="46"/>
  <c r="E16" i="46" s="1"/>
  <c r="AW23" i="46"/>
  <c r="E23" i="46" s="1"/>
  <c r="AW38" i="46"/>
  <c r="E38" i="46" s="1"/>
  <c r="AW86" i="46"/>
  <c r="E86" i="46" s="1"/>
  <c r="AW61" i="46"/>
  <c r="E61" i="46" s="1"/>
  <c r="AW32" i="46"/>
  <c r="E32" i="46" s="1"/>
  <c r="AW71" i="46"/>
  <c r="E71" i="46" s="1"/>
  <c r="AW19" i="46"/>
  <c r="E19" i="46" s="1"/>
  <c r="AW40" i="46"/>
  <c r="E40" i="46" s="1"/>
  <c r="AW77" i="46"/>
  <c r="E77" i="46" s="1"/>
  <c r="AW31" i="46"/>
  <c r="E31" i="46" s="1"/>
  <c r="AW47" i="46"/>
  <c r="E47" i="46" s="1"/>
  <c r="AW39" i="46"/>
  <c r="E39" i="46" s="1"/>
  <c r="AW50" i="46"/>
  <c r="E50" i="46" s="1"/>
  <c r="AW46" i="46"/>
  <c r="E46" i="46" s="1"/>
  <c r="AW25" i="46"/>
  <c r="E25" i="46" s="1"/>
  <c r="AW74" i="46"/>
  <c r="E74" i="46" s="1"/>
  <c r="AW29" i="46"/>
  <c r="E29" i="46" s="1"/>
  <c r="AW43" i="46"/>
  <c r="E43" i="46" s="1"/>
  <c r="AW81" i="46"/>
  <c r="E81" i="46" s="1"/>
  <c r="AW67" i="46"/>
  <c r="E67" i="46" s="1"/>
  <c r="AW56" i="46"/>
  <c r="E56" i="46" s="1"/>
  <c r="AW18" i="46"/>
  <c r="E18" i="46" s="1"/>
  <c r="AW28" i="46"/>
  <c r="E28" i="46" s="1"/>
  <c r="O5" i="46"/>
  <c r="B174" i="46"/>
  <c r="B124" i="46"/>
  <c r="B180" i="46"/>
  <c r="B142" i="46"/>
  <c r="B136" i="46"/>
  <c r="B115" i="46"/>
  <c r="B121" i="46"/>
  <c r="B133" i="46"/>
  <c r="O4" i="46"/>
  <c r="B138" i="46"/>
  <c r="B88" i="46"/>
  <c r="B175" i="46"/>
  <c r="B113" i="46"/>
  <c r="B171" i="46"/>
  <c r="B176" i="46"/>
  <c r="B169" i="46"/>
  <c r="B126" i="46"/>
  <c r="B168" i="46"/>
  <c r="B128" i="46"/>
  <c r="B165" i="46"/>
  <c r="B147" i="46"/>
  <c r="B125" i="46"/>
  <c r="B112" i="46"/>
  <c r="B172" i="46"/>
  <c r="B123" i="46"/>
  <c r="B120" i="46"/>
  <c r="B129" i="46"/>
  <c r="B163" i="46"/>
  <c r="B181" i="46"/>
  <c r="B158" i="46"/>
  <c r="B146" i="46"/>
  <c r="B154" i="46"/>
  <c r="B145" i="46"/>
  <c r="B159" i="46"/>
  <c r="B161" i="46"/>
  <c r="B155" i="46"/>
  <c r="B150" i="46"/>
  <c r="B149" i="46"/>
  <c r="B179" i="46"/>
  <c r="B152" i="46"/>
  <c r="O2" i="46"/>
  <c r="O3" i="46"/>
  <c r="B139" i="46"/>
  <c r="B178" i="46"/>
  <c r="B141" i="46"/>
  <c r="B162" i="46"/>
  <c r="O7" i="46"/>
  <c r="B116" i="46"/>
  <c r="B160" i="46"/>
  <c r="P2" i="46"/>
  <c r="Q2" i="46"/>
  <c r="Q9" i="46" s="1"/>
  <c r="B132" i="46"/>
  <c r="B156" i="46"/>
  <c r="B144" i="46"/>
  <c r="B119" i="46"/>
  <c r="B114" i="46"/>
  <c r="B157" i="46"/>
  <c r="B127" i="46"/>
  <c r="B130" i="46"/>
  <c r="B166" i="46"/>
  <c r="B164" i="46"/>
  <c r="B135" i="46"/>
  <c r="B118" i="46"/>
  <c r="B131" i="46"/>
  <c r="B177" i="46"/>
  <c r="B137" i="46"/>
  <c r="B151" i="46"/>
  <c r="B148" i="46"/>
  <c r="B122" i="46"/>
  <c r="B153" i="46"/>
  <c r="B134" i="46"/>
  <c r="B170" i="46"/>
  <c r="B167" i="46"/>
  <c r="B140" i="46"/>
  <c r="B117" i="46"/>
  <c r="B143" i="46"/>
  <c r="B173" i="46"/>
  <c r="C175" i="46"/>
  <c r="C167" i="46"/>
  <c r="C159" i="46"/>
  <c r="C151" i="46"/>
  <c r="C143" i="46"/>
  <c r="C135" i="46"/>
  <c r="C127" i="46"/>
  <c r="C119" i="46"/>
  <c r="C111" i="46"/>
  <c r="C103" i="46"/>
  <c r="C178" i="46"/>
  <c r="C170" i="46"/>
  <c r="C162" i="46"/>
  <c r="C154" i="46"/>
  <c r="C146" i="46"/>
  <c r="C138" i="46"/>
  <c r="C130" i="46"/>
  <c r="C122" i="46"/>
  <c r="C114" i="46"/>
  <c r="C106" i="46"/>
  <c r="C98" i="46"/>
  <c r="C181" i="46"/>
  <c r="C173" i="46"/>
  <c r="C165" i="46"/>
  <c r="C157" i="46"/>
  <c r="C149" i="46"/>
  <c r="C141" i="46"/>
  <c r="C133" i="46"/>
  <c r="C125" i="46"/>
  <c r="C117" i="46"/>
  <c r="C109" i="46"/>
  <c r="C101" i="46"/>
  <c r="C176" i="46"/>
  <c r="C168" i="46"/>
  <c r="C160" i="46"/>
  <c r="C152" i="46"/>
  <c r="C144" i="46"/>
  <c r="C136" i="46"/>
  <c r="C128" i="46"/>
  <c r="C120" i="46"/>
  <c r="C112" i="46"/>
  <c r="C104" i="46"/>
  <c r="C88" i="46"/>
  <c r="C179" i="46"/>
  <c r="C171" i="46"/>
  <c r="C163" i="46"/>
  <c r="C155" i="46"/>
  <c r="C147" i="46"/>
  <c r="C139" i="46"/>
  <c r="C131" i="46"/>
  <c r="C123" i="46"/>
  <c r="C115" i="46"/>
  <c r="C107" i="46"/>
  <c r="C99" i="46"/>
  <c r="C174" i="46"/>
  <c r="C166" i="46"/>
  <c r="C158" i="46"/>
  <c r="C150" i="46"/>
  <c r="C142" i="46"/>
  <c r="C134" i="46"/>
  <c r="C126" i="46"/>
  <c r="C118" i="46"/>
  <c r="C110" i="46"/>
  <c r="C102" i="46"/>
  <c r="C180" i="46"/>
  <c r="C172" i="46"/>
  <c r="C164" i="46"/>
  <c r="C156" i="46"/>
  <c r="C148" i="46"/>
  <c r="C140" i="46"/>
  <c r="C132" i="46"/>
  <c r="C124" i="46"/>
  <c r="C116" i="46"/>
  <c r="C108" i="46"/>
  <c r="C100" i="46"/>
  <c r="C169" i="46"/>
  <c r="C153" i="46"/>
  <c r="C137" i="46"/>
  <c r="C121" i="46"/>
  <c r="C105" i="46"/>
  <c r="C177" i="46"/>
  <c r="C161" i="46"/>
  <c r="C145" i="46"/>
  <c r="C129" i="46"/>
  <c r="C113" i="46"/>
  <c r="P4" i="46"/>
  <c r="P5" i="46"/>
  <c r="P7" i="46"/>
  <c r="P3" i="46"/>
  <c r="I10" i="47" l="1"/>
  <c r="G11" i="47"/>
  <c r="F10" i="47"/>
  <c r="G11" i="48"/>
  <c r="I10" i="48"/>
  <c r="Q8" i="46"/>
  <c r="Q10" i="46"/>
  <c r="O8" i="46"/>
  <c r="P8" i="46"/>
  <c r="AW88" i="46"/>
  <c r="P6" i="46"/>
  <c r="P10" i="46" s="1"/>
  <c r="P9" i="46"/>
  <c r="E181" i="46"/>
  <c r="E173" i="46"/>
  <c r="E165" i="46"/>
  <c r="E157" i="46"/>
  <c r="E149" i="46"/>
  <c r="E141" i="46"/>
  <c r="E133" i="46"/>
  <c r="E125" i="46"/>
  <c r="E117" i="46"/>
  <c r="E109" i="46"/>
  <c r="E101" i="46"/>
  <c r="E176" i="46"/>
  <c r="E168" i="46"/>
  <c r="E160" i="46"/>
  <c r="E152" i="46"/>
  <c r="E144" i="46"/>
  <c r="E136" i="46"/>
  <c r="E128" i="46"/>
  <c r="E120" i="46"/>
  <c r="E112" i="46"/>
  <c r="E104" i="46"/>
  <c r="E88" i="46"/>
  <c r="E179" i="46"/>
  <c r="E171" i="46"/>
  <c r="E163" i="46"/>
  <c r="E155" i="46"/>
  <c r="E147" i="46"/>
  <c r="E139" i="46"/>
  <c r="E131" i="46"/>
  <c r="E123" i="46"/>
  <c r="E115" i="46"/>
  <c r="E107" i="46"/>
  <c r="E99" i="46"/>
  <c r="E174" i="46"/>
  <c r="E166" i="46"/>
  <c r="E158" i="46"/>
  <c r="E150" i="46"/>
  <c r="E142" i="46"/>
  <c r="E134" i="46"/>
  <c r="E126" i="46"/>
  <c r="E118" i="46"/>
  <c r="E110" i="46"/>
  <c r="E102" i="46"/>
  <c r="E177" i="46"/>
  <c r="E169" i="46"/>
  <c r="E161" i="46"/>
  <c r="E153" i="46"/>
  <c r="E145" i="46"/>
  <c r="E137" i="46"/>
  <c r="E129" i="46"/>
  <c r="E121" i="46"/>
  <c r="E113" i="46"/>
  <c r="E105" i="46"/>
  <c r="E180" i="46"/>
  <c r="E172" i="46"/>
  <c r="E164" i="46"/>
  <c r="E156" i="46"/>
  <c r="E148" i="46"/>
  <c r="E140" i="46"/>
  <c r="E132" i="46"/>
  <c r="E124" i="46"/>
  <c r="E116" i="46"/>
  <c r="E108" i="46"/>
  <c r="E100" i="46"/>
  <c r="E178" i="46"/>
  <c r="E170" i="46"/>
  <c r="E162" i="46"/>
  <c r="E154" i="46"/>
  <c r="E146" i="46"/>
  <c r="E138" i="46"/>
  <c r="E130" i="46"/>
  <c r="E122" i="46"/>
  <c r="E114" i="46"/>
  <c r="E106" i="46"/>
  <c r="E98" i="46"/>
  <c r="E175" i="46"/>
  <c r="E159" i="46"/>
  <c r="E143" i="46"/>
  <c r="E127" i="46"/>
  <c r="E111" i="46"/>
  <c r="E167" i="46"/>
  <c r="E151" i="46"/>
  <c r="E135" i="46"/>
  <c r="E119" i="46"/>
  <c r="E103" i="46"/>
  <c r="R5" i="46"/>
  <c r="R7" i="46"/>
  <c r="R8" i="46" s="1"/>
  <c r="R4" i="46"/>
  <c r="R3" i="46"/>
  <c r="R9" i="46" s="1"/>
  <c r="O9" i="46"/>
  <c r="O6" i="46"/>
  <c r="J10" i="48" l="1"/>
  <c r="H11" i="48"/>
  <c r="F11" i="48" s="1"/>
  <c r="H11" i="47"/>
  <c r="J10" i="47"/>
  <c r="R6" i="46"/>
  <c r="R10" i="46" s="1"/>
  <c r="Y2" i="46"/>
  <c r="Y3" i="46" s="1"/>
  <c r="O10" i="46"/>
  <c r="G12" i="47" l="1"/>
  <c r="I11" i="47"/>
  <c r="F11" i="47"/>
  <c r="I11" i="48"/>
  <c r="G12" i="48"/>
  <c r="Y4" i="46"/>
  <c r="G2" i="46" s="1"/>
  <c r="Y5" i="46"/>
  <c r="Y6" i="46" s="1"/>
  <c r="H12" i="48" l="1"/>
  <c r="F12" i="48" s="1"/>
  <c r="J11" i="48"/>
  <c r="J11" i="47"/>
  <c r="H12" i="47"/>
  <c r="H2" i="46"/>
  <c r="I12" i="47" l="1"/>
  <c r="G13" i="47"/>
  <c r="F12" i="47"/>
  <c r="I12" i="48"/>
  <c r="G13" i="48"/>
  <c r="G3" i="46"/>
  <c r="I2" i="46"/>
  <c r="F2" i="46"/>
  <c r="H13" i="48" l="1"/>
  <c r="J12" i="48"/>
  <c r="H13" i="47"/>
  <c r="J12" i="47"/>
  <c r="J2" i="46"/>
  <c r="H3" i="46"/>
  <c r="I13" i="48" l="1"/>
  <c r="G14" i="48"/>
  <c r="I13" i="47"/>
  <c r="G14" i="47"/>
  <c r="F13" i="47"/>
  <c r="F13" i="48"/>
  <c r="I3" i="46"/>
  <c r="G4" i="46"/>
  <c r="F3" i="46"/>
  <c r="H14" i="47" l="1"/>
  <c r="I14" i="47" s="1"/>
  <c r="J13" i="47"/>
  <c r="H14" i="48"/>
  <c r="I14" i="48" s="1"/>
  <c r="J13" i="48"/>
  <c r="H4" i="46"/>
  <c r="J3" i="46"/>
  <c r="F14" i="47" l="1"/>
  <c r="F14" i="48"/>
  <c r="J14" i="48"/>
  <c r="J14" i="47"/>
  <c r="I4" i="46"/>
  <c r="G5" i="46"/>
  <c r="F4" i="46"/>
  <c r="J15" i="47" l="1"/>
  <c r="J15" i="48"/>
  <c r="K14" i="48" s="1"/>
  <c r="J4" i="46"/>
  <c r="H5" i="46"/>
  <c r="F5" i="46" s="1"/>
  <c r="L2" i="48" l="1"/>
  <c r="K2" i="48"/>
  <c r="L3" i="48"/>
  <c r="K3" i="48"/>
  <c r="L4" i="48"/>
  <c r="K4" i="48"/>
  <c r="L5" i="48"/>
  <c r="K5" i="48"/>
  <c r="L6" i="48"/>
  <c r="K6" i="48"/>
  <c r="L7" i="48"/>
  <c r="K7" i="48"/>
  <c r="L8" i="48"/>
  <c r="K8" i="48"/>
  <c r="L9" i="48"/>
  <c r="K9" i="48"/>
  <c r="L10" i="48"/>
  <c r="K10" i="48"/>
  <c r="L11" i="48"/>
  <c r="K11" i="48"/>
  <c r="L12" i="48"/>
  <c r="K12" i="48"/>
  <c r="L13" i="48"/>
  <c r="K13" i="48"/>
  <c r="L14" i="48"/>
  <c r="L2" i="47"/>
  <c r="K2" i="47"/>
  <c r="L3" i="47"/>
  <c r="K3" i="47"/>
  <c r="L4" i="47"/>
  <c r="K4" i="47"/>
  <c r="L5" i="47"/>
  <c r="K5" i="47"/>
  <c r="L6" i="47"/>
  <c r="K6" i="47"/>
  <c r="L7" i="47"/>
  <c r="K7" i="47"/>
  <c r="L8" i="47"/>
  <c r="K8" i="47"/>
  <c r="L9" i="47"/>
  <c r="K9" i="47"/>
  <c r="L10" i="47"/>
  <c r="K10" i="47"/>
  <c r="L11" i="47"/>
  <c r="K11" i="47"/>
  <c r="L12" i="47"/>
  <c r="K12" i="47"/>
  <c r="L13" i="47"/>
  <c r="K13" i="47"/>
  <c r="L14" i="47"/>
  <c r="K14" i="47"/>
  <c r="G6" i="46"/>
  <c r="I5" i="46"/>
  <c r="K15" i="47" l="1"/>
  <c r="K15" i="48"/>
  <c r="J5" i="46"/>
  <c r="H6" i="46"/>
  <c r="I6" i="46" l="1"/>
  <c r="G7" i="46"/>
  <c r="F6" i="46"/>
  <c r="H7" i="46" l="1"/>
  <c r="F7" i="46" s="1"/>
  <c r="J6" i="46"/>
  <c r="G8" i="46" l="1"/>
  <c r="I7" i="46"/>
  <c r="J7" i="46" l="1"/>
  <c r="H8" i="46"/>
  <c r="G9" i="46" l="1"/>
  <c r="I8" i="46"/>
  <c r="F8" i="46"/>
  <c r="J8" i="46" l="1"/>
  <c r="H9" i="46"/>
  <c r="G10" i="46" l="1"/>
  <c r="I9" i="46"/>
  <c r="F9" i="46"/>
  <c r="J9" i="46" l="1"/>
  <c r="H10" i="46"/>
  <c r="F10" i="46" s="1"/>
  <c r="G11" i="46" l="1"/>
  <c r="I10" i="46"/>
  <c r="J10" i="46" l="1"/>
  <c r="H11" i="46"/>
  <c r="F11" i="46" s="1"/>
  <c r="I11" i="46" l="1"/>
  <c r="G12" i="46"/>
  <c r="H12" i="46" l="1"/>
  <c r="F12" i="46" s="1"/>
  <c r="J11" i="46"/>
  <c r="I12" i="46" l="1"/>
  <c r="G13" i="46"/>
  <c r="H13" i="46" l="1"/>
  <c r="F13" i="46" s="1"/>
  <c r="J12" i="46"/>
  <c r="I13" i="46" l="1"/>
  <c r="G14" i="46"/>
  <c r="H14" i="46" l="1"/>
  <c r="I14" i="46" s="1"/>
  <c r="J13" i="46"/>
  <c r="J14" i="46" l="1"/>
  <c r="F14" i="46"/>
  <c r="J15" i="46" l="1"/>
  <c r="K14" i="46" s="1"/>
  <c r="L2" i="46" l="1"/>
  <c r="K2" i="46"/>
  <c r="L3" i="46"/>
  <c r="K3" i="46"/>
  <c r="L4" i="46"/>
  <c r="K4" i="46"/>
  <c r="L5" i="46"/>
  <c r="K5" i="46"/>
  <c r="L6" i="46"/>
  <c r="K6" i="46"/>
  <c r="L7" i="46"/>
  <c r="K7" i="46"/>
  <c r="L8" i="46"/>
  <c r="K8" i="46"/>
  <c r="L9" i="46"/>
  <c r="K9" i="46"/>
  <c r="L10" i="46"/>
  <c r="K10" i="46"/>
  <c r="L11" i="46"/>
  <c r="K11" i="46"/>
  <c r="L12" i="46"/>
  <c r="K12" i="46"/>
  <c r="L13" i="46"/>
  <c r="K13" i="46"/>
  <c r="L14" i="46"/>
  <c r="K15" i="46" l="1"/>
  <c r="A125" i="45" l="1"/>
  <c r="A124" i="45"/>
  <c r="A123" i="45"/>
  <c r="A122" i="45"/>
  <c r="A121" i="45"/>
  <c r="A120" i="45"/>
  <c r="A119" i="45"/>
  <c r="A118" i="45"/>
  <c r="A117" i="45"/>
  <c r="A116" i="45"/>
  <c r="A115" i="45"/>
  <c r="A114" i="45"/>
  <c r="A113" i="45"/>
  <c r="A112" i="45"/>
  <c r="A111" i="45"/>
  <c r="A110" i="45"/>
  <c r="A109" i="45"/>
  <c r="A108" i="45"/>
  <c r="A107" i="45"/>
  <c r="A106" i="45"/>
  <c r="A105" i="45"/>
  <c r="A104" i="45"/>
  <c r="A103" i="45"/>
  <c r="A102" i="45"/>
  <c r="A101" i="45"/>
  <c r="A100" i="45"/>
  <c r="A99" i="45"/>
  <c r="A98" i="45"/>
  <c r="BB30" i="45"/>
  <c r="AT30" i="45"/>
  <c r="AO30" i="45"/>
  <c r="BB29" i="45"/>
  <c r="AT29" i="45"/>
  <c r="AO29" i="45"/>
  <c r="BB28" i="45"/>
  <c r="AT28" i="45"/>
  <c r="AO28" i="45"/>
  <c r="BB27" i="45"/>
  <c r="AT27" i="45"/>
  <c r="AO27" i="45"/>
  <c r="BB26" i="45"/>
  <c r="AT26" i="45"/>
  <c r="AO26" i="45"/>
  <c r="BB25" i="45"/>
  <c r="AT25" i="45"/>
  <c r="AO25" i="45"/>
  <c r="BB24" i="45"/>
  <c r="AT24" i="45"/>
  <c r="AO24" i="45"/>
  <c r="BB23" i="45"/>
  <c r="AT23" i="45"/>
  <c r="AO23" i="45"/>
  <c r="BB22" i="45"/>
  <c r="AT22" i="45"/>
  <c r="AO22" i="45"/>
  <c r="BB21" i="45"/>
  <c r="AT21" i="45"/>
  <c r="AO21" i="45"/>
  <c r="BB20" i="45"/>
  <c r="AT20" i="45"/>
  <c r="AO20" i="45"/>
  <c r="BB19" i="45"/>
  <c r="AT19" i="45"/>
  <c r="AO19" i="45"/>
  <c r="BB18" i="45"/>
  <c r="AT18" i="45"/>
  <c r="AO18" i="45"/>
  <c r="BB17" i="45"/>
  <c r="AT17" i="45"/>
  <c r="AO17" i="45"/>
  <c r="BB16" i="45"/>
  <c r="AT16" i="45"/>
  <c r="AO16" i="45"/>
  <c r="BB15" i="45"/>
  <c r="AT15" i="45"/>
  <c r="AO15" i="45"/>
  <c r="BB14" i="45"/>
  <c r="AX14" i="45"/>
  <c r="AX18" i="45" s="1"/>
  <c r="AT14" i="45"/>
  <c r="AO14" i="45"/>
  <c r="BB13" i="45"/>
  <c r="AT13" i="45"/>
  <c r="AO13" i="45"/>
  <c r="BB12" i="45"/>
  <c r="AT12" i="45"/>
  <c r="AO12" i="45"/>
  <c r="BB11" i="45"/>
  <c r="AT11" i="45"/>
  <c r="AO11" i="45"/>
  <c r="BB10" i="45"/>
  <c r="AX10" i="45"/>
  <c r="AT10" i="45"/>
  <c r="AR10" i="45"/>
  <c r="AO10" i="45"/>
  <c r="BB9" i="45"/>
  <c r="AX9" i="45"/>
  <c r="AX13" i="45" s="1"/>
  <c r="AT9" i="45"/>
  <c r="AR9" i="45"/>
  <c r="AR13" i="45" s="1"/>
  <c r="AQ9" i="45"/>
  <c r="AO9" i="45"/>
  <c r="BB8" i="45"/>
  <c r="AX8" i="45"/>
  <c r="AT8" i="45"/>
  <c r="AR8" i="45"/>
  <c r="AR12" i="45" s="1"/>
  <c r="AO8" i="45"/>
  <c r="BB7" i="45"/>
  <c r="AX7" i="45"/>
  <c r="AX11" i="45" s="1"/>
  <c r="AT7" i="45"/>
  <c r="AR7" i="45"/>
  <c r="AR11" i="45" s="1"/>
  <c r="AQ7" i="45"/>
  <c r="AO7" i="45"/>
  <c r="BB6" i="45"/>
  <c r="AT6" i="45"/>
  <c r="AQ6" i="45"/>
  <c r="AO6" i="45"/>
  <c r="BB5" i="45"/>
  <c r="AT5" i="45"/>
  <c r="AQ5" i="45"/>
  <c r="AO5" i="45"/>
  <c r="BB4" i="45"/>
  <c r="AT4" i="45"/>
  <c r="AQ4" i="45"/>
  <c r="AO4" i="45"/>
  <c r="BB3" i="45"/>
  <c r="AT3" i="45"/>
  <c r="AQ3" i="45"/>
  <c r="AO3" i="45"/>
  <c r="O2" i="38"/>
  <c r="P2" i="38"/>
  <c r="Q2" i="38"/>
  <c r="O3" i="38"/>
  <c r="O9" i="38" s="1"/>
  <c r="P3" i="38"/>
  <c r="P9" i="38" s="1"/>
  <c r="Q3" i="38"/>
  <c r="Q9" i="38" s="1"/>
  <c r="O4" i="38"/>
  <c r="P4" i="38"/>
  <c r="Q4" i="38"/>
  <c r="O5" i="38"/>
  <c r="P5" i="38"/>
  <c r="Q5" i="38"/>
  <c r="Q6" i="38"/>
  <c r="Q10" i="38" s="1"/>
  <c r="O7" i="38"/>
  <c r="O8" i="38" s="1"/>
  <c r="P7" i="38"/>
  <c r="Q7" i="38"/>
  <c r="Q8" i="38" s="1"/>
  <c r="N7" i="38"/>
  <c r="N5" i="38"/>
  <c r="N4" i="38"/>
  <c r="N3" i="38"/>
  <c r="N2" i="38"/>
  <c r="O2" i="44"/>
  <c r="P2" i="44"/>
  <c r="Q2" i="44"/>
  <c r="R2" i="44"/>
  <c r="O3" i="44"/>
  <c r="P3" i="44"/>
  <c r="Q3" i="44"/>
  <c r="R3" i="44"/>
  <c r="R9" i="44" s="1"/>
  <c r="AO3" i="44"/>
  <c r="AQ3" i="44"/>
  <c r="AT3" i="44"/>
  <c r="BB3" i="44"/>
  <c r="O4" i="44"/>
  <c r="P4" i="44"/>
  <c r="Q4" i="44"/>
  <c r="Q6" i="44" s="1"/>
  <c r="Q10" i="44" s="1"/>
  <c r="R4" i="44"/>
  <c r="R6" i="44" s="1"/>
  <c r="R10" i="44" s="1"/>
  <c r="AO4" i="44"/>
  <c r="AQ4" i="44"/>
  <c r="AT4" i="44"/>
  <c r="BB4" i="44"/>
  <c r="O5" i="44"/>
  <c r="P5" i="44"/>
  <c r="Q5" i="44"/>
  <c r="R5" i="44"/>
  <c r="AO5" i="44"/>
  <c r="AQ5" i="44"/>
  <c r="AT5" i="44"/>
  <c r="BB5" i="44"/>
  <c r="O6" i="44"/>
  <c r="Y2" i="44" s="1"/>
  <c r="Y3" i="44" s="1"/>
  <c r="P6" i="44"/>
  <c r="P10" i="44" s="1"/>
  <c r="AO6" i="44"/>
  <c r="AQ6" i="44"/>
  <c r="AT6" i="44"/>
  <c r="BB6" i="44"/>
  <c r="O7" i="44"/>
  <c r="O8" i="44" s="1"/>
  <c r="P7" i="44"/>
  <c r="P8" i="44" s="1"/>
  <c r="Q7" i="44"/>
  <c r="R7" i="44"/>
  <c r="R8" i="44" s="1"/>
  <c r="AO7" i="44"/>
  <c r="AR7" i="44"/>
  <c r="AQ7" i="44" s="1"/>
  <c r="AT7" i="44"/>
  <c r="AX7" i="44"/>
  <c r="BB7" i="44"/>
  <c r="Q8" i="44"/>
  <c r="AO8" i="44"/>
  <c r="AR8" i="44"/>
  <c r="AQ8" i="44" s="1"/>
  <c r="AT8" i="44"/>
  <c r="AX8" i="44"/>
  <c r="BB8" i="44"/>
  <c r="O9" i="44"/>
  <c r="P9" i="44"/>
  <c r="Q9" i="44"/>
  <c r="AO9" i="44"/>
  <c r="AQ9" i="44"/>
  <c r="AR9" i="44"/>
  <c r="AT9" i="44"/>
  <c r="AX9" i="44"/>
  <c r="BB9" i="44"/>
  <c r="O10" i="44"/>
  <c r="AO10" i="44"/>
  <c r="AQ10" i="44"/>
  <c r="AR10" i="44"/>
  <c r="AT10" i="44"/>
  <c r="AX10" i="44"/>
  <c r="AX14" i="44" s="1"/>
  <c r="BB10" i="44"/>
  <c r="AO11" i="44"/>
  <c r="AR11" i="44"/>
  <c r="AQ11" i="44" s="1"/>
  <c r="AT11" i="44"/>
  <c r="AX11" i="44"/>
  <c r="BB11" i="44"/>
  <c r="AO12" i="44"/>
  <c r="AR12" i="44"/>
  <c r="AQ12" i="44" s="1"/>
  <c r="AT12" i="44"/>
  <c r="AX12" i="44"/>
  <c r="BB12" i="44"/>
  <c r="AO13" i="44"/>
  <c r="AQ13" i="44"/>
  <c r="AR13" i="44"/>
  <c r="AT13" i="44"/>
  <c r="AX13" i="44"/>
  <c r="BB13" i="44"/>
  <c r="AO14" i="44"/>
  <c r="AR14" i="44"/>
  <c r="AQ14" i="44" s="1"/>
  <c r="AT14" i="44"/>
  <c r="BB14" i="44"/>
  <c r="AO15" i="44"/>
  <c r="AQ15" i="44"/>
  <c r="AR15" i="44"/>
  <c r="AT15" i="44"/>
  <c r="AX15" i="44"/>
  <c r="BB15" i="44"/>
  <c r="AO16" i="44"/>
  <c r="AR16" i="44"/>
  <c r="AQ16" i="44" s="1"/>
  <c r="AT16" i="44"/>
  <c r="AX16" i="44"/>
  <c r="BB16" i="44"/>
  <c r="AO17" i="44"/>
  <c r="AQ17" i="44"/>
  <c r="AR17" i="44"/>
  <c r="AT17" i="44"/>
  <c r="BB17" i="44"/>
  <c r="AO18" i="44"/>
  <c r="AR18" i="44"/>
  <c r="AQ18" i="44" s="1"/>
  <c r="AT18" i="44"/>
  <c r="BB18" i="44"/>
  <c r="AO19" i="44"/>
  <c r="AQ19" i="44"/>
  <c r="AR19" i="44"/>
  <c r="AT19" i="44"/>
  <c r="AX19" i="44"/>
  <c r="BB19" i="44"/>
  <c r="AO20" i="44"/>
  <c r="AR20" i="44"/>
  <c r="AQ20" i="44" s="1"/>
  <c r="AT20" i="44"/>
  <c r="AX20" i="44"/>
  <c r="BB20" i="44"/>
  <c r="AO21" i="44"/>
  <c r="AQ21" i="44"/>
  <c r="AR21" i="44"/>
  <c r="AT21" i="44"/>
  <c r="BB21" i="44"/>
  <c r="AO22" i="44"/>
  <c r="AR22" i="44"/>
  <c r="AQ22" i="44" s="1"/>
  <c r="AT22" i="44"/>
  <c r="BB22" i="44"/>
  <c r="AO23" i="44"/>
  <c r="AQ23" i="44"/>
  <c r="AR23" i="44"/>
  <c r="AT23" i="44"/>
  <c r="AX23" i="44"/>
  <c r="BB23" i="44"/>
  <c r="AO24" i="44"/>
  <c r="AR24" i="44"/>
  <c r="AQ24" i="44" s="1"/>
  <c r="AT24" i="44"/>
  <c r="AX24" i="44"/>
  <c r="BB24" i="44"/>
  <c r="AO25" i="44"/>
  <c r="AQ25" i="44"/>
  <c r="AR25" i="44"/>
  <c r="AT25" i="44"/>
  <c r="BB25" i="44"/>
  <c r="AO26" i="44"/>
  <c r="AR26" i="44"/>
  <c r="AQ26" i="44" s="1"/>
  <c r="AT26" i="44"/>
  <c r="BB26" i="44"/>
  <c r="AO27" i="44"/>
  <c r="AQ27" i="44"/>
  <c r="AR27" i="44"/>
  <c r="AT27" i="44"/>
  <c r="AX27" i="44"/>
  <c r="BB27" i="44"/>
  <c r="AO28" i="44"/>
  <c r="AR28" i="44"/>
  <c r="AQ28" i="44" s="1"/>
  <c r="AT28" i="44"/>
  <c r="AX28" i="44"/>
  <c r="BB28" i="44"/>
  <c r="AO29" i="44"/>
  <c r="AQ29" i="44"/>
  <c r="AR29" i="44"/>
  <c r="AT29" i="44"/>
  <c r="BB29" i="44"/>
  <c r="AO30" i="44"/>
  <c r="AR30" i="44"/>
  <c r="AQ30" i="44" s="1"/>
  <c r="AT30" i="44"/>
  <c r="BB30" i="44"/>
  <c r="B88" i="44"/>
  <c r="C88" i="44"/>
  <c r="D88" i="44"/>
  <c r="E88" i="44"/>
  <c r="A98" i="44"/>
  <c r="B98" i="44"/>
  <c r="C98" i="44"/>
  <c r="D98" i="44"/>
  <c r="E98" i="44"/>
  <c r="A99" i="44"/>
  <c r="B99" i="44"/>
  <c r="C99" i="44"/>
  <c r="D99" i="44"/>
  <c r="E99" i="44"/>
  <c r="A100" i="44"/>
  <c r="B100" i="44"/>
  <c r="C100" i="44"/>
  <c r="D100" i="44"/>
  <c r="E100" i="44"/>
  <c r="A101" i="44"/>
  <c r="B101" i="44"/>
  <c r="C101" i="44"/>
  <c r="D101" i="44"/>
  <c r="E101" i="44"/>
  <c r="A102" i="44"/>
  <c r="B102" i="44"/>
  <c r="C102" i="44"/>
  <c r="D102" i="44"/>
  <c r="E102" i="44"/>
  <c r="A103" i="44"/>
  <c r="B103" i="44"/>
  <c r="C103" i="44"/>
  <c r="D103" i="44"/>
  <c r="E103" i="44"/>
  <c r="A104" i="44"/>
  <c r="B104" i="44"/>
  <c r="C104" i="44"/>
  <c r="D104" i="44"/>
  <c r="E104" i="44"/>
  <c r="A105" i="44"/>
  <c r="B105" i="44"/>
  <c r="C105" i="44"/>
  <c r="D105" i="44"/>
  <c r="E105" i="44"/>
  <c r="A106" i="44"/>
  <c r="B106" i="44"/>
  <c r="C106" i="44"/>
  <c r="D106" i="44"/>
  <c r="E106" i="44"/>
  <c r="A107" i="44"/>
  <c r="B107" i="44"/>
  <c r="C107" i="44"/>
  <c r="D107" i="44"/>
  <c r="E107" i="44"/>
  <c r="A108" i="44"/>
  <c r="B108" i="44"/>
  <c r="C108" i="44"/>
  <c r="D108" i="44"/>
  <c r="E108" i="44"/>
  <c r="A109" i="44"/>
  <c r="B109" i="44"/>
  <c r="C109" i="44"/>
  <c r="D109" i="44"/>
  <c r="E109" i="44"/>
  <c r="A110" i="44"/>
  <c r="B110" i="44"/>
  <c r="C110" i="44"/>
  <c r="D110" i="44"/>
  <c r="E110" i="44"/>
  <c r="A111" i="44"/>
  <c r="B111" i="44"/>
  <c r="C111" i="44"/>
  <c r="D111" i="44"/>
  <c r="E111" i="44"/>
  <c r="A112" i="44"/>
  <c r="B112" i="44"/>
  <c r="C112" i="44"/>
  <c r="D112" i="44"/>
  <c r="E112" i="44"/>
  <c r="A113" i="44"/>
  <c r="B113" i="44"/>
  <c r="C113" i="44"/>
  <c r="D113" i="44"/>
  <c r="E113" i="44"/>
  <c r="A114" i="44"/>
  <c r="B114" i="44"/>
  <c r="C114" i="44"/>
  <c r="D114" i="44"/>
  <c r="E114" i="44"/>
  <c r="A115" i="44"/>
  <c r="B115" i="44"/>
  <c r="C115" i="44"/>
  <c r="D115" i="44"/>
  <c r="E115" i="44"/>
  <c r="A116" i="44"/>
  <c r="B116" i="44"/>
  <c r="C116" i="44"/>
  <c r="D116" i="44"/>
  <c r="E116" i="44"/>
  <c r="A117" i="44"/>
  <c r="B117" i="44"/>
  <c r="C117" i="44"/>
  <c r="D117" i="44"/>
  <c r="E117" i="44"/>
  <c r="A118" i="44"/>
  <c r="B118" i="44"/>
  <c r="C118" i="44"/>
  <c r="D118" i="44"/>
  <c r="E118" i="44"/>
  <c r="A119" i="44"/>
  <c r="B119" i="44"/>
  <c r="C119" i="44"/>
  <c r="D119" i="44"/>
  <c r="E119" i="44"/>
  <c r="A120" i="44"/>
  <c r="B120" i="44"/>
  <c r="C120" i="44"/>
  <c r="D120" i="44"/>
  <c r="E120" i="44"/>
  <c r="A121" i="44"/>
  <c r="B121" i="44"/>
  <c r="C121" i="44"/>
  <c r="D121" i="44"/>
  <c r="E121" i="44"/>
  <c r="A122" i="44"/>
  <c r="B122" i="44"/>
  <c r="C122" i="44"/>
  <c r="D122" i="44"/>
  <c r="E122" i="44"/>
  <c r="A123" i="44"/>
  <c r="B123" i="44"/>
  <c r="C123" i="44"/>
  <c r="D123" i="44"/>
  <c r="E123" i="44"/>
  <c r="A124" i="44"/>
  <c r="B124" i="44"/>
  <c r="C124" i="44"/>
  <c r="D124" i="44"/>
  <c r="E124" i="44"/>
  <c r="A125" i="44"/>
  <c r="B125" i="44"/>
  <c r="C125" i="44"/>
  <c r="D125" i="44"/>
  <c r="E125" i="44"/>
  <c r="O2" i="43"/>
  <c r="O9" i="43" s="1"/>
  <c r="P2" i="43"/>
  <c r="Q2" i="43"/>
  <c r="R2" i="43"/>
  <c r="O3" i="43"/>
  <c r="P3" i="43"/>
  <c r="Q3" i="43"/>
  <c r="R3" i="43"/>
  <c r="AO3" i="43"/>
  <c r="AQ3" i="43"/>
  <c r="AT3" i="43"/>
  <c r="BB3" i="43"/>
  <c r="O4" i="43"/>
  <c r="P4" i="43"/>
  <c r="Q4" i="43"/>
  <c r="R4" i="43"/>
  <c r="R6" i="43" s="1"/>
  <c r="AO4" i="43"/>
  <c r="AQ4" i="43"/>
  <c r="AT4" i="43"/>
  <c r="BB4" i="43"/>
  <c r="O5" i="43"/>
  <c r="O6" i="43" s="1"/>
  <c r="P5" i="43"/>
  <c r="Q5" i="43"/>
  <c r="R5" i="43"/>
  <c r="AO5" i="43"/>
  <c r="AQ5" i="43"/>
  <c r="AT5" i="43"/>
  <c r="BB5" i="43"/>
  <c r="P6" i="43"/>
  <c r="P10" i="43" s="1"/>
  <c r="Q6" i="43"/>
  <c r="Q10" i="43" s="1"/>
  <c r="AO6" i="43"/>
  <c r="AQ6" i="43"/>
  <c r="AT6" i="43"/>
  <c r="BB6" i="43"/>
  <c r="O7" i="43"/>
  <c r="O8" i="43" s="1"/>
  <c r="P7" i="43"/>
  <c r="Q7" i="43"/>
  <c r="R7" i="43"/>
  <c r="R8" i="43" s="1"/>
  <c r="AO7" i="43"/>
  <c r="AR7" i="43"/>
  <c r="AQ7" i="43" s="1"/>
  <c r="AT7" i="43"/>
  <c r="AX7" i="43"/>
  <c r="BB7" i="43"/>
  <c r="P8" i="43"/>
  <c r="Q8" i="43"/>
  <c r="AO8" i="43"/>
  <c r="AR8" i="43"/>
  <c r="AQ8" i="43" s="1"/>
  <c r="AT8" i="43"/>
  <c r="AX8" i="43"/>
  <c r="BB8" i="43"/>
  <c r="P9" i="43"/>
  <c r="Q9" i="43"/>
  <c r="R9" i="43"/>
  <c r="AO9" i="43"/>
  <c r="AQ9" i="43"/>
  <c r="AR9" i="43"/>
  <c r="AT9" i="43"/>
  <c r="AX9" i="43"/>
  <c r="BB9" i="43"/>
  <c r="R10" i="43"/>
  <c r="AO10" i="43"/>
  <c r="AR10" i="43"/>
  <c r="AQ10" i="43" s="1"/>
  <c r="AT10" i="43"/>
  <c r="AX10" i="43"/>
  <c r="AX14" i="43" s="1"/>
  <c r="BB10" i="43"/>
  <c r="AO11" i="43"/>
  <c r="AR11" i="43"/>
  <c r="AQ11" i="43" s="1"/>
  <c r="AT11" i="43"/>
  <c r="AX11" i="43"/>
  <c r="BB11" i="43"/>
  <c r="AO12" i="43"/>
  <c r="AR12" i="43"/>
  <c r="AQ12" i="43" s="1"/>
  <c r="AT12" i="43"/>
  <c r="AX12" i="43"/>
  <c r="BB12" i="43"/>
  <c r="AO13" i="43"/>
  <c r="AQ13" i="43"/>
  <c r="AR13" i="43"/>
  <c r="AT13" i="43"/>
  <c r="AX13" i="43"/>
  <c r="BB13" i="43"/>
  <c r="AO14" i="43"/>
  <c r="AR14" i="43"/>
  <c r="AT14" i="43"/>
  <c r="BB14" i="43"/>
  <c r="AO15" i="43"/>
  <c r="AT15" i="43"/>
  <c r="AX15" i="43"/>
  <c r="BB15" i="43"/>
  <c r="AO16" i="43"/>
  <c r="AR16" i="43"/>
  <c r="AQ16" i="43" s="1"/>
  <c r="AT16" i="43"/>
  <c r="BB16" i="43"/>
  <c r="AO17" i="43"/>
  <c r="AQ17" i="43"/>
  <c r="AR17" i="43"/>
  <c r="AT17" i="43"/>
  <c r="AX17" i="43"/>
  <c r="BB17" i="43"/>
  <c r="AO18" i="43"/>
  <c r="AT18" i="43"/>
  <c r="BB18" i="43"/>
  <c r="AO19" i="43"/>
  <c r="AT19" i="43"/>
  <c r="BB19" i="43"/>
  <c r="AO20" i="43"/>
  <c r="AQ20" i="43"/>
  <c r="AR20" i="43"/>
  <c r="AT20" i="43"/>
  <c r="BB20" i="43"/>
  <c r="AO21" i="43"/>
  <c r="AQ21" i="43"/>
  <c r="AR21" i="43"/>
  <c r="AT21" i="43"/>
  <c r="AX21" i="43"/>
  <c r="AX25" i="43" s="1"/>
  <c r="BB21" i="43"/>
  <c r="AO22" i="43"/>
  <c r="AT22" i="43"/>
  <c r="BB22" i="43"/>
  <c r="AO23" i="43"/>
  <c r="AT23" i="43"/>
  <c r="BB23" i="43"/>
  <c r="AO24" i="43"/>
  <c r="AQ24" i="43"/>
  <c r="AR24" i="43"/>
  <c r="AT24" i="43"/>
  <c r="BB24" i="43"/>
  <c r="AO25" i="43"/>
  <c r="AQ25" i="43"/>
  <c r="AR25" i="43"/>
  <c r="AT25" i="43"/>
  <c r="BB25" i="43"/>
  <c r="AO26" i="43"/>
  <c r="AT26" i="43"/>
  <c r="BB26" i="43"/>
  <c r="AO27" i="43"/>
  <c r="AT27" i="43"/>
  <c r="BB27" i="43"/>
  <c r="AO28" i="43"/>
  <c r="AQ28" i="43"/>
  <c r="AR28" i="43"/>
  <c r="AT28" i="43"/>
  <c r="BB28" i="43"/>
  <c r="AO29" i="43"/>
  <c r="AQ29" i="43"/>
  <c r="AR29" i="43"/>
  <c r="AT29" i="43"/>
  <c r="BB29" i="43"/>
  <c r="AO30" i="43"/>
  <c r="AT30" i="43"/>
  <c r="BB30" i="43"/>
  <c r="B88" i="43"/>
  <c r="C88" i="43"/>
  <c r="D88" i="43"/>
  <c r="E88" i="43"/>
  <c r="A98" i="43"/>
  <c r="B98" i="43"/>
  <c r="C98" i="43"/>
  <c r="D98" i="43"/>
  <c r="E98" i="43"/>
  <c r="A99" i="43"/>
  <c r="B99" i="43"/>
  <c r="C99" i="43"/>
  <c r="D99" i="43"/>
  <c r="E99" i="43"/>
  <c r="A100" i="43"/>
  <c r="B100" i="43"/>
  <c r="C100" i="43"/>
  <c r="D100" i="43"/>
  <c r="E100" i="43"/>
  <c r="A101" i="43"/>
  <c r="B101" i="43"/>
  <c r="C101" i="43"/>
  <c r="D101" i="43"/>
  <c r="E101" i="43"/>
  <c r="A102" i="43"/>
  <c r="B102" i="43"/>
  <c r="C102" i="43"/>
  <c r="D102" i="43"/>
  <c r="E102" i="43"/>
  <c r="A103" i="43"/>
  <c r="B103" i="43"/>
  <c r="C103" i="43"/>
  <c r="D103" i="43"/>
  <c r="E103" i="43"/>
  <c r="A104" i="43"/>
  <c r="B104" i="43"/>
  <c r="C104" i="43"/>
  <c r="D104" i="43"/>
  <c r="E104" i="43"/>
  <c r="A105" i="43"/>
  <c r="B105" i="43"/>
  <c r="C105" i="43"/>
  <c r="D105" i="43"/>
  <c r="E105" i="43"/>
  <c r="A106" i="43"/>
  <c r="B106" i="43"/>
  <c r="C106" i="43"/>
  <c r="D106" i="43"/>
  <c r="E106" i="43"/>
  <c r="A107" i="43"/>
  <c r="B107" i="43"/>
  <c r="C107" i="43"/>
  <c r="D107" i="43"/>
  <c r="E107" i="43"/>
  <c r="A108" i="43"/>
  <c r="B108" i="43"/>
  <c r="C108" i="43"/>
  <c r="D108" i="43"/>
  <c r="E108" i="43"/>
  <c r="A109" i="43"/>
  <c r="B109" i="43"/>
  <c r="C109" i="43"/>
  <c r="D109" i="43"/>
  <c r="E109" i="43"/>
  <c r="A110" i="43"/>
  <c r="B110" i="43"/>
  <c r="C110" i="43"/>
  <c r="D110" i="43"/>
  <c r="E110" i="43"/>
  <c r="A111" i="43"/>
  <c r="B111" i="43"/>
  <c r="C111" i="43"/>
  <c r="D111" i="43"/>
  <c r="E111" i="43"/>
  <c r="A112" i="43"/>
  <c r="B112" i="43"/>
  <c r="C112" i="43"/>
  <c r="D112" i="43"/>
  <c r="E112" i="43"/>
  <c r="A113" i="43"/>
  <c r="B113" i="43"/>
  <c r="C113" i="43"/>
  <c r="D113" i="43"/>
  <c r="E113" i="43"/>
  <c r="A114" i="43"/>
  <c r="B114" i="43"/>
  <c r="C114" i="43"/>
  <c r="D114" i="43"/>
  <c r="E114" i="43"/>
  <c r="A115" i="43"/>
  <c r="B115" i="43"/>
  <c r="C115" i="43"/>
  <c r="D115" i="43"/>
  <c r="E115" i="43"/>
  <c r="A116" i="43"/>
  <c r="B116" i="43"/>
  <c r="C116" i="43"/>
  <c r="D116" i="43"/>
  <c r="E116" i="43"/>
  <c r="A117" i="43"/>
  <c r="B117" i="43"/>
  <c r="C117" i="43"/>
  <c r="D117" i="43"/>
  <c r="E117" i="43"/>
  <c r="A118" i="43"/>
  <c r="B118" i="43"/>
  <c r="C118" i="43"/>
  <c r="D118" i="43"/>
  <c r="E118" i="43"/>
  <c r="A119" i="43"/>
  <c r="B119" i="43"/>
  <c r="C119" i="43"/>
  <c r="D119" i="43"/>
  <c r="E119" i="43"/>
  <c r="A120" i="43"/>
  <c r="B120" i="43"/>
  <c r="C120" i="43"/>
  <c r="D120" i="43"/>
  <c r="E120" i="43"/>
  <c r="A121" i="43"/>
  <c r="B121" i="43"/>
  <c r="C121" i="43"/>
  <c r="D121" i="43"/>
  <c r="E121" i="43"/>
  <c r="A122" i="43"/>
  <c r="B122" i="43"/>
  <c r="C122" i="43"/>
  <c r="D122" i="43"/>
  <c r="E122" i="43"/>
  <c r="A123" i="43"/>
  <c r="B123" i="43"/>
  <c r="C123" i="43"/>
  <c r="D123" i="43"/>
  <c r="E123" i="43"/>
  <c r="A124" i="43"/>
  <c r="B124" i="43"/>
  <c r="C124" i="43"/>
  <c r="D124" i="43"/>
  <c r="E124" i="43"/>
  <c r="A125" i="43"/>
  <c r="B125" i="43"/>
  <c r="C125" i="43"/>
  <c r="D125" i="43"/>
  <c r="E125" i="43"/>
  <c r="O2" i="42"/>
  <c r="P2" i="42"/>
  <c r="P9" i="42" s="1"/>
  <c r="Q2" i="42"/>
  <c r="R2" i="42"/>
  <c r="O3" i="42"/>
  <c r="P3" i="42"/>
  <c r="Q3" i="42"/>
  <c r="R3" i="42"/>
  <c r="Y3" i="42"/>
  <c r="AO3" i="42"/>
  <c r="AQ3" i="42"/>
  <c r="AT3" i="42"/>
  <c r="BB3" i="42"/>
  <c r="O4" i="42"/>
  <c r="P4" i="42"/>
  <c r="Q4" i="42"/>
  <c r="R4" i="42"/>
  <c r="AO4" i="42"/>
  <c r="AQ4" i="42"/>
  <c r="AT4" i="42"/>
  <c r="BB4" i="42"/>
  <c r="O5" i="42"/>
  <c r="O6" i="42" s="1"/>
  <c r="Y2" i="42" s="1"/>
  <c r="P5" i="42"/>
  <c r="P6" i="42" s="1"/>
  <c r="Q5" i="42"/>
  <c r="R5" i="42"/>
  <c r="AO5" i="42"/>
  <c r="AQ5" i="42"/>
  <c r="AT5" i="42"/>
  <c r="BB5" i="42"/>
  <c r="Q6" i="42"/>
  <c r="Q10" i="42" s="1"/>
  <c r="R6" i="42"/>
  <c r="R10" i="42" s="1"/>
  <c r="AO6" i="42"/>
  <c r="AQ6" i="42"/>
  <c r="AT6" i="42"/>
  <c r="BB6" i="42"/>
  <c r="O7" i="42"/>
  <c r="P7" i="42"/>
  <c r="Q7" i="42"/>
  <c r="R7" i="42"/>
  <c r="R8" i="42" s="1"/>
  <c r="AO7" i="42"/>
  <c r="AQ7" i="42"/>
  <c r="AR7" i="42"/>
  <c r="AT7" i="42"/>
  <c r="AX7" i="42"/>
  <c r="BB7" i="42"/>
  <c r="Q8" i="42"/>
  <c r="AO8" i="42"/>
  <c r="AQ8" i="42"/>
  <c r="AR8" i="42"/>
  <c r="AT8" i="42"/>
  <c r="AX8" i="42"/>
  <c r="BB8" i="42"/>
  <c r="Q9" i="42"/>
  <c r="R9" i="42"/>
  <c r="AO9" i="42"/>
  <c r="AR9" i="42"/>
  <c r="AQ9" i="42" s="1"/>
  <c r="AT9" i="42"/>
  <c r="AX9" i="42"/>
  <c r="BB9" i="42"/>
  <c r="AO10" i="42"/>
  <c r="AR10" i="42"/>
  <c r="AT10" i="42"/>
  <c r="AX10" i="42"/>
  <c r="BB10" i="42"/>
  <c r="AO11" i="42"/>
  <c r="AQ11" i="42"/>
  <c r="AR11" i="42"/>
  <c r="AT11" i="42"/>
  <c r="BB11" i="42"/>
  <c r="AO12" i="42"/>
  <c r="AQ12" i="42"/>
  <c r="AR12" i="42"/>
  <c r="AT12" i="42"/>
  <c r="BB12" i="42"/>
  <c r="AO13" i="42"/>
  <c r="AQ13" i="42"/>
  <c r="AR13" i="42"/>
  <c r="AR17" i="42" s="1"/>
  <c r="AT13" i="42"/>
  <c r="AX13" i="42"/>
  <c r="BB13" i="42"/>
  <c r="AO14" i="42"/>
  <c r="AT14" i="42"/>
  <c r="AX14" i="42"/>
  <c r="BB14" i="42"/>
  <c r="AO15" i="42"/>
  <c r="AQ15" i="42"/>
  <c r="AR15" i="42"/>
  <c r="AT15" i="42"/>
  <c r="BB15" i="42"/>
  <c r="AO16" i="42"/>
  <c r="AQ16" i="42"/>
  <c r="AR16" i="42"/>
  <c r="AT16" i="42"/>
  <c r="BB16" i="42"/>
  <c r="AO17" i="42"/>
  <c r="AT17" i="42"/>
  <c r="AX17" i="42"/>
  <c r="BB17" i="42"/>
  <c r="AO18" i="42"/>
  <c r="AT18" i="42"/>
  <c r="AX18" i="42"/>
  <c r="BB18" i="42"/>
  <c r="AO19" i="42"/>
  <c r="AQ19" i="42"/>
  <c r="AR19" i="42"/>
  <c r="AT19" i="42"/>
  <c r="BB19" i="42"/>
  <c r="AO20" i="42"/>
  <c r="AQ20" i="42"/>
  <c r="AR20" i="42"/>
  <c r="AT20" i="42"/>
  <c r="BB20" i="42"/>
  <c r="AO21" i="42"/>
  <c r="AT21" i="42"/>
  <c r="AX21" i="42"/>
  <c r="BB21" i="42"/>
  <c r="AO22" i="42"/>
  <c r="AT22" i="42"/>
  <c r="AX22" i="42"/>
  <c r="BB22" i="42"/>
  <c r="AO23" i="42"/>
  <c r="AQ23" i="42"/>
  <c r="AR23" i="42"/>
  <c r="AT23" i="42"/>
  <c r="BB23" i="42"/>
  <c r="AO24" i="42"/>
  <c r="AQ24" i="42"/>
  <c r="AR24" i="42"/>
  <c r="AT24" i="42"/>
  <c r="BB24" i="42"/>
  <c r="AO25" i="42"/>
  <c r="AT25" i="42"/>
  <c r="AX25" i="42"/>
  <c r="AX29" i="42" s="1"/>
  <c r="BB25" i="42"/>
  <c r="AO26" i="42"/>
  <c r="AT26" i="42"/>
  <c r="AX26" i="42"/>
  <c r="BB26" i="42"/>
  <c r="AO27" i="42"/>
  <c r="AQ27" i="42"/>
  <c r="AR27" i="42"/>
  <c r="AT27" i="42"/>
  <c r="BB27" i="42"/>
  <c r="AO28" i="42"/>
  <c r="AQ28" i="42"/>
  <c r="AR28" i="42"/>
  <c r="AT28" i="42"/>
  <c r="BB28" i="42"/>
  <c r="AO29" i="42"/>
  <c r="AT29" i="42"/>
  <c r="BB29" i="42"/>
  <c r="AO30" i="42"/>
  <c r="AT30" i="42"/>
  <c r="AX30" i="42"/>
  <c r="BB30" i="42"/>
  <c r="B88" i="42"/>
  <c r="C88" i="42"/>
  <c r="D88" i="42"/>
  <c r="E88" i="42"/>
  <c r="A98" i="42"/>
  <c r="B98" i="42"/>
  <c r="C98" i="42"/>
  <c r="D98" i="42"/>
  <c r="E98" i="42"/>
  <c r="A99" i="42"/>
  <c r="B99" i="42"/>
  <c r="C99" i="42"/>
  <c r="D99" i="42"/>
  <c r="E99" i="42"/>
  <c r="A100" i="42"/>
  <c r="B100" i="42"/>
  <c r="C100" i="42"/>
  <c r="D100" i="42"/>
  <c r="E100" i="42"/>
  <c r="A101" i="42"/>
  <c r="B101" i="42"/>
  <c r="C101" i="42"/>
  <c r="D101" i="42"/>
  <c r="E101" i="42"/>
  <c r="A102" i="42"/>
  <c r="B102" i="42"/>
  <c r="C102" i="42"/>
  <c r="D102" i="42"/>
  <c r="E102" i="42"/>
  <c r="A103" i="42"/>
  <c r="B103" i="42"/>
  <c r="C103" i="42"/>
  <c r="D103" i="42"/>
  <c r="E103" i="42"/>
  <c r="A104" i="42"/>
  <c r="B104" i="42"/>
  <c r="C104" i="42"/>
  <c r="D104" i="42"/>
  <c r="E104" i="42"/>
  <c r="A105" i="42"/>
  <c r="B105" i="42"/>
  <c r="C105" i="42"/>
  <c r="D105" i="42"/>
  <c r="E105" i="42"/>
  <c r="A106" i="42"/>
  <c r="B106" i="42"/>
  <c r="C106" i="42"/>
  <c r="D106" i="42"/>
  <c r="E106" i="42"/>
  <c r="A107" i="42"/>
  <c r="B107" i="42"/>
  <c r="C107" i="42"/>
  <c r="D107" i="42"/>
  <c r="E107" i="42"/>
  <c r="A108" i="42"/>
  <c r="B108" i="42"/>
  <c r="C108" i="42"/>
  <c r="D108" i="42"/>
  <c r="E108" i="42"/>
  <c r="A109" i="42"/>
  <c r="B109" i="42"/>
  <c r="C109" i="42"/>
  <c r="D109" i="42"/>
  <c r="E109" i="42"/>
  <c r="A110" i="42"/>
  <c r="B110" i="42"/>
  <c r="C110" i="42"/>
  <c r="D110" i="42"/>
  <c r="E110" i="42"/>
  <c r="A111" i="42"/>
  <c r="B111" i="42"/>
  <c r="C111" i="42"/>
  <c r="D111" i="42"/>
  <c r="E111" i="42"/>
  <c r="A112" i="42"/>
  <c r="B112" i="42"/>
  <c r="C112" i="42"/>
  <c r="D112" i="42"/>
  <c r="E112" i="42"/>
  <c r="A113" i="42"/>
  <c r="B113" i="42"/>
  <c r="C113" i="42"/>
  <c r="D113" i="42"/>
  <c r="E113" i="42"/>
  <c r="A114" i="42"/>
  <c r="B114" i="42"/>
  <c r="C114" i="42"/>
  <c r="D114" i="42"/>
  <c r="E114" i="42"/>
  <c r="A115" i="42"/>
  <c r="B115" i="42"/>
  <c r="C115" i="42"/>
  <c r="D115" i="42"/>
  <c r="E115" i="42"/>
  <c r="A116" i="42"/>
  <c r="B116" i="42"/>
  <c r="C116" i="42"/>
  <c r="D116" i="42"/>
  <c r="E116" i="42"/>
  <c r="A117" i="42"/>
  <c r="B117" i="42"/>
  <c r="C117" i="42"/>
  <c r="D117" i="42"/>
  <c r="E117" i="42"/>
  <c r="A118" i="42"/>
  <c r="B118" i="42"/>
  <c r="C118" i="42"/>
  <c r="D118" i="42"/>
  <c r="E118" i="42"/>
  <c r="A119" i="42"/>
  <c r="B119" i="42"/>
  <c r="C119" i="42"/>
  <c r="D119" i="42"/>
  <c r="E119" i="42"/>
  <c r="A120" i="42"/>
  <c r="B120" i="42"/>
  <c r="C120" i="42"/>
  <c r="D120" i="42"/>
  <c r="E120" i="42"/>
  <c r="A121" i="42"/>
  <c r="B121" i="42"/>
  <c r="C121" i="42"/>
  <c r="D121" i="42"/>
  <c r="E121" i="42"/>
  <c r="A122" i="42"/>
  <c r="B122" i="42"/>
  <c r="C122" i="42"/>
  <c r="D122" i="42"/>
  <c r="E122" i="42"/>
  <c r="A123" i="42"/>
  <c r="B123" i="42"/>
  <c r="C123" i="42"/>
  <c r="D123" i="42"/>
  <c r="E123" i="42"/>
  <c r="A124" i="42"/>
  <c r="B124" i="42"/>
  <c r="C124" i="42"/>
  <c r="D124" i="42"/>
  <c r="E124" i="42"/>
  <c r="A125" i="42"/>
  <c r="B125" i="42"/>
  <c r="C125" i="42"/>
  <c r="D125" i="42"/>
  <c r="E125" i="42"/>
  <c r="O2" i="41"/>
  <c r="P2" i="41"/>
  <c r="Q2" i="41"/>
  <c r="Q9" i="41" s="1"/>
  <c r="R2" i="41"/>
  <c r="O3" i="41"/>
  <c r="P3" i="41"/>
  <c r="Q3" i="41"/>
  <c r="R3" i="41"/>
  <c r="AO3" i="41"/>
  <c r="AQ3" i="41"/>
  <c r="AT3" i="41"/>
  <c r="BB3" i="41"/>
  <c r="O4" i="41"/>
  <c r="P4" i="41"/>
  <c r="Q4" i="41"/>
  <c r="R4" i="41"/>
  <c r="AO4" i="41"/>
  <c r="AQ4" i="41"/>
  <c r="AT4" i="41"/>
  <c r="BB4" i="41"/>
  <c r="O5" i="41"/>
  <c r="P5" i="41"/>
  <c r="P6" i="41" s="1"/>
  <c r="Q5" i="41"/>
  <c r="R5" i="41"/>
  <c r="AO5" i="41"/>
  <c r="AQ5" i="41"/>
  <c r="AT5" i="41"/>
  <c r="BB5" i="41"/>
  <c r="O6" i="41"/>
  <c r="R6" i="41"/>
  <c r="R10" i="41" s="1"/>
  <c r="AO6" i="41"/>
  <c r="AQ6" i="41"/>
  <c r="AT6" i="41"/>
  <c r="BB6" i="41"/>
  <c r="O7" i="41"/>
  <c r="O8" i="41" s="1"/>
  <c r="P7" i="41"/>
  <c r="Q7" i="41"/>
  <c r="Q8" i="41" s="1"/>
  <c r="R7" i="41"/>
  <c r="AO7" i="41"/>
  <c r="AQ7" i="41"/>
  <c r="AR7" i="41"/>
  <c r="AT7" i="41"/>
  <c r="AX7" i="41"/>
  <c r="BB7" i="41"/>
  <c r="R8" i="41"/>
  <c r="AO8" i="41"/>
  <c r="AR8" i="41"/>
  <c r="AT8" i="41"/>
  <c r="AX8" i="41"/>
  <c r="BB8" i="41"/>
  <c r="O9" i="41"/>
  <c r="R9" i="41"/>
  <c r="AO9" i="41"/>
  <c r="AR9" i="41"/>
  <c r="AQ9" i="41" s="1"/>
  <c r="AT9" i="41"/>
  <c r="AX9" i="41"/>
  <c r="BB9" i="41"/>
  <c r="P10" i="41"/>
  <c r="AO10" i="41"/>
  <c r="AQ10" i="41"/>
  <c r="AR10" i="41"/>
  <c r="AT10" i="41"/>
  <c r="AX10" i="41"/>
  <c r="BB10" i="41"/>
  <c r="AO11" i="41"/>
  <c r="AQ11" i="41"/>
  <c r="AR11" i="41"/>
  <c r="AT11" i="41"/>
  <c r="BB11" i="41"/>
  <c r="AO12" i="41"/>
  <c r="AT12" i="41"/>
  <c r="AX12" i="41"/>
  <c r="BB12" i="41"/>
  <c r="AO13" i="41"/>
  <c r="AR13" i="41"/>
  <c r="AT13" i="41"/>
  <c r="AX13" i="41"/>
  <c r="BB13" i="41"/>
  <c r="AO14" i="41"/>
  <c r="AQ14" i="41"/>
  <c r="AR14" i="41"/>
  <c r="AR18" i="41" s="1"/>
  <c r="AR22" i="41" s="1"/>
  <c r="AR26" i="41" s="1"/>
  <c r="AR30" i="41" s="1"/>
  <c r="AT14" i="41"/>
  <c r="BB14" i="41"/>
  <c r="AO15" i="41"/>
  <c r="AQ15" i="41"/>
  <c r="AR15" i="41"/>
  <c r="AT15" i="41"/>
  <c r="BB15" i="41"/>
  <c r="AO16" i="41"/>
  <c r="AT16" i="41"/>
  <c r="AX16" i="41"/>
  <c r="BB16" i="41"/>
  <c r="AO17" i="41"/>
  <c r="AT17" i="41"/>
  <c r="BB17" i="41"/>
  <c r="AO18" i="41"/>
  <c r="AQ18" i="41"/>
  <c r="AT18" i="41"/>
  <c r="BB18" i="41"/>
  <c r="AO19" i="41"/>
  <c r="AQ19" i="41"/>
  <c r="AR19" i="41"/>
  <c r="AT19" i="41"/>
  <c r="BB19" i="41"/>
  <c r="AO20" i="41"/>
  <c r="AT20" i="41"/>
  <c r="AX20" i="41"/>
  <c r="AX24" i="41" s="1"/>
  <c r="BB20" i="41"/>
  <c r="AO21" i="41"/>
  <c r="AT21" i="41"/>
  <c r="BB21" i="41"/>
  <c r="AO22" i="41"/>
  <c r="AQ22" i="41"/>
  <c r="AT22" i="41"/>
  <c r="BB22" i="41"/>
  <c r="AO23" i="41"/>
  <c r="AQ23" i="41"/>
  <c r="AR23" i="41"/>
  <c r="AT23" i="41"/>
  <c r="BB23" i="41"/>
  <c r="AO24" i="41"/>
  <c r="AT24" i="41"/>
  <c r="BB24" i="41"/>
  <c r="AO25" i="41"/>
  <c r="AT25" i="41"/>
  <c r="BB25" i="41"/>
  <c r="AO26" i="41"/>
  <c r="AQ26" i="41"/>
  <c r="AT26" i="41"/>
  <c r="BB26" i="41"/>
  <c r="AO27" i="41"/>
  <c r="AQ27" i="41"/>
  <c r="AR27" i="41"/>
  <c r="AT27" i="41"/>
  <c r="BB27" i="41"/>
  <c r="AO28" i="41"/>
  <c r="AT28" i="41"/>
  <c r="BB28" i="41"/>
  <c r="AO29" i="41"/>
  <c r="AT29" i="41"/>
  <c r="BB29" i="41"/>
  <c r="AO30" i="41"/>
  <c r="AQ30" i="41"/>
  <c r="AT30" i="41"/>
  <c r="BB30" i="41"/>
  <c r="B88" i="41"/>
  <c r="C88" i="41"/>
  <c r="D88" i="41"/>
  <c r="E88" i="41"/>
  <c r="A98" i="41"/>
  <c r="B98" i="41"/>
  <c r="C98" i="41"/>
  <c r="D98" i="41"/>
  <c r="E98" i="41"/>
  <c r="A99" i="41"/>
  <c r="B99" i="41"/>
  <c r="C99" i="41"/>
  <c r="D99" i="41"/>
  <c r="E99" i="41"/>
  <c r="A100" i="41"/>
  <c r="B100" i="41"/>
  <c r="C100" i="41"/>
  <c r="D100" i="41"/>
  <c r="E100" i="41"/>
  <c r="A101" i="41"/>
  <c r="B101" i="41"/>
  <c r="C101" i="41"/>
  <c r="D101" i="41"/>
  <c r="E101" i="41"/>
  <c r="A102" i="41"/>
  <c r="B102" i="41"/>
  <c r="C102" i="41"/>
  <c r="D102" i="41"/>
  <c r="E102" i="41"/>
  <c r="A103" i="41"/>
  <c r="B103" i="41"/>
  <c r="C103" i="41"/>
  <c r="D103" i="41"/>
  <c r="E103" i="41"/>
  <c r="A104" i="41"/>
  <c r="B104" i="41"/>
  <c r="C104" i="41"/>
  <c r="D104" i="41"/>
  <c r="E104" i="41"/>
  <c r="A105" i="41"/>
  <c r="B105" i="41"/>
  <c r="C105" i="41"/>
  <c r="D105" i="41"/>
  <c r="E105" i="41"/>
  <c r="A106" i="41"/>
  <c r="B106" i="41"/>
  <c r="C106" i="41"/>
  <c r="D106" i="41"/>
  <c r="E106" i="41"/>
  <c r="A107" i="41"/>
  <c r="B107" i="41"/>
  <c r="C107" i="41"/>
  <c r="D107" i="41"/>
  <c r="E107" i="41"/>
  <c r="A108" i="41"/>
  <c r="B108" i="41"/>
  <c r="C108" i="41"/>
  <c r="D108" i="41"/>
  <c r="E108" i="41"/>
  <c r="A109" i="41"/>
  <c r="B109" i="41"/>
  <c r="C109" i="41"/>
  <c r="D109" i="41"/>
  <c r="E109" i="41"/>
  <c r="A110" i="41"/>
  <c r="B110" i="41"/>
  <c r="C110" i="41"/>
  <c r="D110" i="41"/>
  <c r="E110" i="41"/>
  <c r="A111" i="41"/>
  <c r="B111" i="41"/>
  <c r="C111" i="41"/>
  <c r="D111" i="41"/>
  <c r="E111" i="41"/>
  <c r="A112" i="41"/>
  <c r="B112" i="41"/>
  <c r="C112" i="41"/>
  <c r="D112" i="41"/>
  <c r="E112" i="41"/>
  <c r="A113" i="41"/>
  <c r="B113" i="41"/>
  <c r="C113" i="41"/>
  <c r="D113" i="41"/>
  <c r="E113" i="41"/>
  <c r="A114" i="41"/>
  <c r="B114" i="41"/>
  <c r="C114" i="41"/>
  <c r="D114" i="41"/>
  <c r="E114" i="41"/>
  <c r="A115" i="41"/>
  <c r="B115" i="41"/>
  <c r="C115" i="41"/>
  <c r="D115" i="41"/>
  <c r="E115" i="41"/>
  <c r="A116" i="41"/>
  <c r="B116" i="41"/>
  <c r="C116" i="41"/>
  <c r="D116" i="41"/>
  <c r="E116" i="41"/>
  <c r="A117" i="41"/>
  <c r="B117" i="41"/>
  <c r="C117" i="41"/>
  <c r="D117" i="41"/>
  <c r="E117" i="41"/>
  <c r="A118" i="41"/>
  <c r="B118" i="41"/>
  <c r="C118" i="41"/>
  <c r="D118" i="41"/>
  <c r="E118" i="41"/>
  <c r="A119" i="41"/>
  <c r="B119" i="41"/>
  <c r="C119" i="41"/>
  <c r="D119" i="41"/>
  <c r="E119" i="41"/>
  <c r="A120" i="41"/>
  <c r="B120" i="41"/>
  <c r="C120" i="41"/>
  <c r="D120" i="41"/>
  <c r="E120" i="41"/>
  <c r="A121" i="41"/>
  <c r="B121" i="41"/>
  <c r="C121" i="41"/>
  <c r="D121" i="41"/>
  <c r="E121" i="41"/>
  <c r="A122" i="41"/>
  <c r="B122" i="41"/>
  <c r="C122" i="41"/>
  <c r="D122" i="41"/>
  <c r="E122" i="41"/>
  <c r="A123" i="41"/>
  <c r="B123" i="41"/>
  <c r="C123" i="41"/>
  <c r="D123" i="41"/>
  <c r="E123" i="41"/>
  <c r="A124" i="41"/>
  <c r="B124" i="41"/>
  <c r="C124" i="41"/>
  <c r="D124" i="41"/>
  <c r="E124" i="41"/>
  <c r="A125" i="41"/>
  <c r="B125" i="41"/>
  <c r="C125" i="41"/>
  <c r="D125" i="41"/>
  <c r="E125" i="41"/>
  <c r="O2" i="40"/>
  <c r="P2" i="40"/>
  <c r="Q2" i="40"/>
  <c r="R2" i="40"/>
  <c r="O3" i="40"/>
  <c r="O9" i="40" s="1"/>
  <c r="P3" i="40"/>
  <c r="Q3" i="40"/>
  <c r="R3" i="40"/>
  <c r="AO3" i="40"/>
  <c r="AQ3" i="40"/>
  <c r="AT3" i="40"/>
  <c r="BB3" i="40"/>
  <c r="O4" i="40"/>
  <c r="O6" i="40" s="1"/>
  <c r="P4" i="40"/>
  <c r="P6" i="40" s="1"/>
  <c r="Q4" i="40"/>
  <c r="Q6" i="40" s="1"/>
  <c r="R4" i="40"/>
  <c r="R6" i="40" s="1"/>
  <c r="AO4" i="40"/>
  <c r="AQ4" i="40"/>
  <c r="AT4" i="40"/>
  <c r="BB4" i="40"/>
  <c r="O5" i="40"/>
  <c r="P5" i="40"/>
  <c r="Q5" i="40"/>
  <c r="R5" i="40"/>
  <c r="AO5" i="40"/>
  <c r="AQ5" i="40"/>
  <c r="AT5" i="40"/>
  <c r="BB5" i="40"/>
  <c r="AO6" i="40"/>
  <c r="AQ6" i="40"/>
  <c r="AT6" i="40"/>
  <c r="BB6" i="40"/>
  <c r="O7" i="40"/>
  <c r="P7" i="40"/>
  <c r="P8" i="40" s="1"/>
  <c r="Q7" i="40"/>
  <c r="R7" i="40"/>
  <c r="AO7" i="40"/>
  <c r="AQ7" i="40"/>
  <c r="AR7" i="40"/>
  <c r="AR11" i="40" s="1"/>
  <c r="AT7" i="40"/>
  <c r="AX7" i="40"/>
  <c r="BB7" i="40"/>
  <c r="O8" i="40"/>
  <c r="Q8" i="40"/>
  <c r="R8" i="40"/>
  <c r="AO8" i="40"/>
  <c r="AR8" i="40"/>
  <c r="AQ8" i="40" s="1"/>
  <c r="AT8" i="40"/>
  <c r="AX8" i="40"/>
  <c r="BB8" i="40"/>
  <c r="P9" i="40"/>
  <c r="Q9" i="40"/>
  <c r="R9" i="40"/>
  <c r="AO9" i="40"/>
  <c r="AQ9" i="40"/>
  <c r="AR9" i="40"/>
  <c r="AT9" i="40"/>
  <c r="AX9" i="40"/>
  <c r="BB9" i="40"/>
  <c r="P10" i="40"/>
  <c r="Q10" i="40"/>
  <c r="R10" i="40"/>
  <c r="AO10" i="40"/>
  <c r="AR10" i="40"/>
  <c r="AQ10" i="40" s="1"/>
  <c r="AT10" i="40"/>
  <c r="AX10" i="40"/>
  <c r="AX14" i="40" s="1"/>
  <c r="BB10" i="40"/>
  <c r="AO11" i="40"/>
  <c r="AT11" i="40"/>
  <c r="AX11" i="40"/>
  <c r="BB11" i="40"/>
  <c r="AO12" i="40"/>
  <c r="AT12" i="40"/>
  <c r="AX12" i="40"/>
  <c r="AX16" i="40" s="1"/>
  <c r="BB12" i="40"/>
  <c r="AO13" i="40"/>
  <c r="AQ13" i="40"/>
  <c r="AR13" i="40"/>
  <c r="AT13" i="40"/>
  <c r="AX13" i="40"/>
  <c r="BB13" i="40"/>
  <c r="AO14" i="40"/>
  <c r="AQ14" i="40"/>
  <c r="AR14" i="40"/>
  <c r="AR18" i="40" s="1"/>
  <c r="AQ18" i="40" s="1"/>
  <c r="AT14" i="40"/>
  <c r="BB14" i="40"/>
  <c r="AO15" i="40"/>
  <c r="AT15" i="40"/>
  <c r="AX15" i="40"/>
  <c r="AX19" i="40" s="1"/>
  <c r="BB15" i="40"/>
  <c r="AO16" i="40"/>
  <c r="AT16" i="40"/>
  <c r="BB16" i="40"/>
  <c r="AO17" i="40"/>
  <c r="AR17" i="40"/>
  <c r="AT17" i="40"/>
  <c r="AX17" i="40"/>
  <c r="BB17" i="40"/>
  <c r="AO18" i="40"/>
  <c r="AT18" i="40"/>
  <c r="AX18" i="40"/>
  <c r="BB18" i="40"/>
  <c r="AO19" i="40"/>
  <c r="AT19" i="40"/>
  <c r="BB19" i="40"/>
  <c r="AO20" i="40"/>
  <c r="AT20" i="40"/>
  <c r="BB20" i="40"/>
  <c r="AO21" i="40"/>
  <c r="AT21" i="40"/>
  <c r="AX21" i="40"/>
  <c r="AX25" i="40" s="1"/>
  <c r="BB21" i="40"/>
  <c r="AO22" i="40"/>
  <c r="AT22" i="40"/>
  <c r="BB22" i="40"/>
  <c r="AO23" i="40"/>
  <c r="AT23" i="40"/>
  <c r="BB23" i="40"/>
  <c r="AO24" i="40"/>
  <c r="AT24" i="40"/>
  <c r="BB24" i="40"/>
  <c r="AO25" i="40"/>
  <c r="AT25" i="40"/>
  <c r="BB25" i="40"/>
  <c r="AO26" i="40"/>
  <c r="AT26" i="40"/>
  <c r="BB26" i="40"/>
  <c r="AO27" i="40"/>
  <c r="AT27" i="40"/>
  <c r="BB27" i="40"/>
  <c r="AO28" i="40"/>
  <c r="AT28" i="40"/>
  <c r="BB28" i="40"/>
  <c r="AO29" i="40"/>
  <c r="AT29" i="40"/>
  <c r="BB29" i="40"/>
  <c r="AO30" i="40"/>
  <c r="AT30" i="40"/>
  <c r="BB30" i="40"/>
  <c r="B88" i="40"/>
  <c r="C88" i="40"/>
  <c r="D88" i="40"/>
  <c r="E88" i="40"/>
  <c r="A98" i="40"/>
  <c r="B98" i="40"/>
  <c r="C98" i="40"/>
  <c r="D98" i="40"/>
  <c r="E98" i="40"/>
  <c r="A99" i="40"/>
  <c r="B99" i="40"/>
  <c r="C99" i="40"/>
  <c r="D99" i="40"/>
  <c r="E99" i="40"/>
  <c r="A100" i="40"/>
  <c r="B100" i="40"/>
  <c r="C100" i="40"/>
  <c r="D100" i="40"/>
  <c r="E100" i="40"/>
  <c r="A101" i="40"/>
  <c r="B101" i="40"/>
  <c r="C101" i="40"/>
  <c r="D101" i="40"/>
  <c r="E101" i="40"/>
  <c r="A102" i="40"/>
  <c r="B102" i="40"/>
  <c r="C102" i="40"/>
  <c r="D102" i="40"/>
  <c r="E102" i="40"/>
  <c r="A103" i="40"/>
  <c r="B103" i="40"/>
  <c r="C103" i="40"/>
  <c r="D103" i="40"/>
  <c r="E103" i="40"/>
  <c r="A104" i="40"/>
  <c r="B104" i="40"/>
  <c r="C104" i="40"/>
  <c r="D104" i="40"/>
  <c r="E104" i="40"/>
  <c r="A105" i="40"/>
  <c r="B105" i="40"/>
  <c r="C105" i="40"/>
  <c r="D105" i="40"/>
  <c r="E105" i="40"/>
  <c r="A106" i="40"/>
  <c r="B106" i="40"/>
  <c r="C106" i="40"/>
  <c r="D106" i="40"/>
  <c r="E106" i="40"/>
  <c r="A107" i="40"/>
  <c r="B107" i="40"/>
  <c r="C107" i="40"/>
  <c r="D107" i="40"/>
  <c r="E107" i="40"/>
  <c r="A108" i="40"/>
  <c r="B108" i="40"/>
  <c r="C108" i="40"/>
  <c r="D108" i="40"/>
  <c r="E108" i="40"/>
  <c r="A109" i="40"/>
  <c r="B109" i="40"/>
  <c r="C109" i="40"/>
  <c r="D109" i="40"/>
  <c r="E109" i="40"/>
  <c r="A110" i="40"/>
  <c r="B110" i="40"/>
  <c r="C110" i="40"/>
  <c r="D110" i="40"/>
  <c r="E110" i="40"/>
  <c r="A111" i="40"/>
  <c r="B111" i="40"/>
  <c r="C111" i="40"/>
  <c r="D111" i="40"/>
  <c r="E111" i="40"/>
  <c r="A112" i="40"/>
  <c r="B112" i="40"/>
  <c r="C112" i="40"/>
  <c r="D112" i="40"/>
  <c r="E112" i="40"/>
  <c r="A113" i="40"/>
  <c r="B113" i="40"/>
  <c r="C113" i="40"/>
  <c r="D113" i="40"/>
  <c r="E113" i="40"/>
  <c r="A114" i="40"/>
  <c r="B114" i="40"/>
  <c r="C114" i="40"/>
  <c r="D114" i="40"/>
  <c r="E114" i="40"/>
  <c r="A115" i="40"/>
  <c r="B115" i="40"/>
  <c r="C115" i="40"/>
  <c r="D115" i="40"/>
  <c r="E115" i="40"/>
  <c r="A116" i="40"/>
  <c r="B116" i="40"/>
  <c r="C116" i="40"/>
  <c r="D116" i="40"/>
  <c r="E116" i="40"/>
  <c r="A117" i="40"/>
  <c r="B117" i="40"/>
  <c r="C117" i="40"/>
  <c r="D117" i="40"/>
  <c r="E117" i="40"/>
  <c r="A118" i="40"/>
  <c r="B118" i="40"/>
  <c r="C118" i="40"/>
  <c r="D118" i="40"/>
  <c r="E118" i="40"/>
  <c r="A119" i="40"/>
  <c r="B119" i="40"/>
  <c r="C119" i="40"/>
  <c r="D119" i="40"/>
  <c r="E119" i="40"/>
  <c r="A120" i="40"/>
  <c r="B120" i="40"/>
  <c r="C120" i="40"/>
  <c r="D120" i="40"/>
  <c r="E120" i="40"/>
  <c r="A121" i="40"/>
  <c r="B121" i="40"/>
  <c r="C121" i="40"/>
  <c r="D121" i="40"/>
  <c r="E121" i="40"/>
  <c r="A122" i="40"/>
  <c r="B122" i="40"/>
  <c r="C122" i="40"/>
  <c r="D122" i="40"/>
  <c r="E122" i="40"/>
  <c r="A123" i="40"/>
  <c r="B123" i="40"/>
  <c r="C123" i="40"/>
  <c r="D123" i="40"/>
  <c r="E123" i="40"/>
  <c r="A124" i="40"/>
  <c r="B124" i="40"/>
  <c r="C124" i="40"/>
  <c r="D124" i="40"/>
  <c r="E124" i="40"/>
  <c r="A125" i="40"/>
  <c r="B125" i="40"/>
  <c r="C125" i="40"/>
  <c r="D125" i="40"/>
  <c r="E125" i="40"/>
  <c r="O2" i="39"/>
  <c r="P2" i="39"/>
  <c r="Q2" i="39"/>
  <c r="Q8" i="39" s="1"/>
  <c r="R2" i="39"/>
  <c r="R9" i="39" s="1"/>
  <c r="O3" i="39"/>
  <c r="O9" i="39" s="1"/>
  <c r="P3" i="39"/>
  <c r="Q3" i="39"/>
  <c r="R3" i="39"/>
  <c r="AO3" i="39"/>
  <c r="AQ3" i="39"/>
  <c r="AT3" i="39"/>
  <c r="BB3" i="39"/>
  <c r="O4" i="39"/>
  <c r="P4" i="39"/>
  <c r="P6" i="39" s="1"/>
  <c r="Q4" i="39"/>
  <c r="Q6" i="39" s="1"/>
  <c r="R4" i="39"/>
  <c r="AO4" i="39"/>
  <c r="AQ4" i="39"/>
  <c r="AT4" i="39"/>
  <c r="BB4" i="39"/>
  <c r="O5" i="39"/>
  <c r="P5" i="39"/>
  <c r="Q5" i="39"/>
  <c r="R5" i="39"/>
  <c r="AO5" i="39"/>
  <c r="AQ5" i="39"/>
  <c r="AT5" i="39"/>
  <c r="BB5" i="39"/>
  <c r="AO6" i="39"/>
  <c r="AQ6" i="39"/>
  <c r="AT6" i="39"/>
  <c r="BB6" i="39"/>
  <c r="O7" i="39"/>
  <c r="O8" i="39" s="1"/>
  <c r="P7" i="39"/>
  <c r="Q7" i="39"/>
  <c r="R7" i="39"/>
  <c r="AO7" i="39"/>
  <c r="AQ7" i="39"/>
  <c r="AR7" i="39"/>
  <c r="AR11" i="39" s="1"/>
  <c r="AQ11" i="39" s="1"/>
  <c r="AT7" i="39"/>
  <c r="AX7" i="39"/>
  <c r="BB7" i="39"/>
  <c r="P8" i="39"/>
  <c r="AO8" i="39"/>
  <c r="AR8" i="39"/>
  <c r="AT8" i="39"/>
  <c r="AX8" i="39"/>
  <c r="BB8" i="39"/>
  <c r="P9" i="39"/>
  <c r="AO9" i="39"/>
  <c r="AQ9" i="39"/>
  <c r="AR9" i="39"/>
  <c r="AT9" i="39"/>
  <c r="AX9" i="39"/>
  <c r="BB9" i="39"/>
  <c r="P10" i="39"/>
  <c r="Q10" i="39"/>
  <c r="AO10" i="39"/>
  <c r="AQ10" i="39"/>
  <c r="AR10" i="39"/>
  <c r="AT10" i="39"/>
  <c r="AX10" i="39"/>
  <c r="BB10" i="39"/>
  <c r="AO11" i="39"/>
  <c r="AT11" i="39"/>
  <c r="AX11" i="39"/>
  <c r="BB11" i="39"/>
  <c r="AO12" i="39"/>
  <c r="AT12" i="39"/>
  <c r="AX12" i="39"/>
  <c r="BB12" i="39"/>
  <c r="AO13" i="39"/>
  <c r="AQ13" i="39"/>
  <c r="AR13" i="39"/>
  <c r="AT13" i="39"/>
  <c r="AX13" i="39"/>
  <c r="BB13" i="39"/>
  <c r="AO14" i="39"/>
  <c r="AQ14" i="39"/>
  <c r="AR14" i="39"/>
  <c r="AR18" i="39" s="1"/>
  <c r="AQ18" i="39" s="1"/>
  <c r="AT14" i="39"/>
  <c r="AX14" i="39"/>
  <c r="BB14" i="39"/>
  <c r="AO15" i="39"/>
  <c r="AT15" i="39"/>
  <c r="AX15" i="39"/>
  <c r="BB15" i="39"/>
  <c r="AO16" i="39"/>
  <c r="AT16" i="39"/>
  <c r="AX16" i="39"/>
  <c r="BB16" i="39"/>
  <c r="AO17" i="39"/>
  <c r="AR17" i="39"/>
  <c r="AQ17" i="39" s="1"/>
  <c r="AT17" i="39"/>
  <c r="AX17" i="39"/>
  <c r="BB17" i="39"/>
  <c r="AO18" i="39"/>
  <c r="AT18" i="39"/>
  <c r="AX18" i="39"/>
  <c r="AX22" i="39" s="1"/>
  <c r="AX26" i="39" s="1"/>
  <c r="BB18" i="39"/>
  <c r="AO19" i="39"/>
  <c r="AT19" i="39"/>
  <c r="AX19" i="39"/>
  <c r="BB19" i="39"/>
  <c r="AO20" i="39"/>
  <c r="AT20" i="39"/>
  <c r="AX20" i="39"/>
  <c r="BB20" i="39"/>
  <c r="AO21" i="39"/>
  <c r="AT21" i="39"/>
  <c r="AX21" i="39"/>
  <c r="AX25" i="39" s="1"/>
  <c r="AX29" i="39" s="1"/>
  <c r="BB21" i="39"/>
  <c r="AO22" i="39"/>
  <c r="AR22" i="39"/>
  <c r="AQ22" i="39" s="1"/>
  <c r="AT22" i="39"/>
  <c r="BB22" i="39"/>
  <c r="AO23" i="39"/>
  <c r="AT23" i="39"/>
  <c r="AX23" i="39"/>
  <c r="BB23" i="39"/>
  <c r="AO24" i="39"/>
  <c r="AT24" i="39"/>
  <c r="BB24" i="39"/>
  <c r="AO25" i="39"/>
  <c r="AT25" i="39"/>
  <c r="BB25" i="39"/>
  <c r="AO26" i="39"/>
  <c r="AR26" i="39"/>
  <c r="AQ26" i="39" s="1"/>
  <c r="AT26" i="39"/>
  <c r="BB26" i="39"/>
  <c r="AO27" i="39"/>
  <c r="AT27" i="39"/>
  <c r="BB27" i="39"/>
  <c r="AO28" i="39"/>
  <c r="AT28" i="39"/>
  <c r="BB28" i="39"/>
  <c r="AO29" i="39"/>
  <c r="AT29" i="39"/>
  <c r="BB29" i="39"/>
  <c r="AO30" i="39"/>
  <c r="AR30" i="39"/>
  <c r="AQ30" i="39" s="1"/>
  <c r="AT30" i="39"/>
  <c r="BB30" i="39"/>
  <c r="B88" i="39"/>
  <c r="C88" i="39"/>
  <c r="D88" i="39"/>
  <c r="E88" i="39"/>
  <c r="A98" i="39"/>
  <c r="B98" i="39"/>
  <c r="C98" i="39"/>
  <c r="D98" i="39"/>
  <c r="E98" i="39"/>
  <c r="A99" i="39"/>
  <c r="B99" i="39"/>
  <c r="C99" i="39"/>
  <c r="D99" i="39"/>
  <c r="E99" i="39"/>
  <c r="A100" i="39"/>
  <c r="B100" i="39"/>
  <c r="C100" i="39"/>
  <c r="D100" i="39"/>
  <c r="E100" i="39"/>
  <c r="A101" i="39"/>
  <c r="B101" i="39"/>
  <c r="C101" i="39"/>
  <c r="D101" i="39"/>
  <c r="E101" i="39"/>
  <c r="A102" i="39"/>
  <c r="B102" i="39"/>
  <c r="C102" i="39"/>
  <c r="D102" i="39"/>
  <c r="E102" i="39"/>
  <c r="A103" i="39"/>
  <c r="B103" i="39"/>
  <c r="C103" i="39"/>
  <c r="D103" i="39"/>
  <c r="E103" i="39"/>
  <c r="A104" i="39"/>
  <c r="B104" i="39"/>
  <c r="C104" i="39"/>
  <c r="D104" i="39"/>
  <c r="E104" i="39"/>
  <c r="A105" i="39"/>
  <c r="B105" i="39"/>
  <c r="C105" i="39"/>
  <c r="D105" i="39"/>
  <c r="E105" i="39"/>
  <c r="A106" i="39"/>
  <c r="B106" i="39"/>
  <c r="C106" i="39"/>
  <c r="D106" i="39"/>
  <c r="E106" i="39"/>
  <c r="A107" i="39"/>
  <c r="B107" i="39"/>
  <c r="C107" i="39"/>
  <c r="D107" i="39"/>
  <c r="E107" i="39"/>
  <c r="A108" i="39"/>
  <c r="B108" i="39"/>
  <c r="C108" i="39"/>
  <c r="D108" i="39"/>
  <c r="E108" i="39"/>
  <c r="A109" i="39"/>
  <c r="B109" i="39"/>
  <c r="C109" i="39"/>
  <c r="D109" i="39"/>
  <c r="E109" i="39"/>
  <c r="A110" i="39"/>
  <c r="B110" i="39"/>
  <c r="C110" i="39"/>
  <c r="D110" i="39"/>
  <c r="E110" i="39"/>
  <c r="A111" i="39"/>
  <c r="B111" i="39"/>
  <c r="C111" i="39"/>
  <c r="D111" i="39"/>
  <c r="E111" i="39"/>
  <c r="A112" i="39"/>
  <c r="B112" i="39"/>
  <c r="C112" i="39"/>
  <c r="D112" i="39"/>
  <c r="E112" i="39"/>
  <c r="A113" i="39"/>
  <c r="B113" i="39"/>
  <c r="C113" i="39"/>
  <c r="D113" i="39"/>
  <c r="E113" i="39"/>
  <c r="A114" i="39"/>
  <c r="B114" i="39"/>
  <c r="C114" i="39"/>
  <c r="D114" i="39"/>
  <c r="E114" i="39"/>
  <c r="A115" i="39"/>
  <c r="B115" i="39"/>
  <c r="C115" i="39"/>
  <c r="D115" i="39"/>
  <c r="E115" i="39"/>
  <c r="A116" i="39"/>
  <c r="B116" i="39"/>
  <c r="C116" i="39"/>
  <c r="D116" i="39"/>
  <c r="E116" i="39"/>
  <c r="A117" i="39"/>
  <c r="B117" i="39"/>
  <c r="C117" i="39"/>
  <c r="D117" i="39"/>
  <c r="E117" i="39"/>
  <c r="A118" i="39"/>
  <c r="B118" i="39"/>
  <c r="C118" i="39"/>
  <c r="D118" i="39"/>
  <c r="E118" i="39"/>
  <c r="A119" i="39"/>
  <c r="B119" i="39"/>
  <c r="C119" i="39"/>
  <c r="D119" i="39"/>
  <c r="E119" i="39"/>
  <c r="A120" i="39"/>
  <c r="B120" i="39"/>
  <c r="C120" i="39"/>
  <c r="D120" i="39"/>
  <c r="E120" i="39"/>
  <c r="A121" i="39"/>
  <c r="B121" i="39"/>
  <c r="C121" i="39"/>
  <c r="D121" i="39"/>
  <c r="E121" i="39"/>
  <c r="A122" i="39"/>
  <c r="B122" i="39"/>
  <c r="C122" i="39"/>
  <c r="D122" i="39"/>
  <c r="E122" i="39"/>
  <c r="A123" i="39"/>
  <c r="B123" i="39"/>
  <c r="C123" i="39"/>
  <c r="D123" i="39"/>
  <c r="E123" i="39"/>
  <c r="A124" i="39"/>
  <c r="B124" i="39"/>
  <c r="C124" i="39"/>
  <c r="D124" i="39"/>
  <c r="E124" i="39"/>
  <c r="A125" i="39"/>
  <c r="B125" i="39"/>
  <c r="C125" i="39"/>
  <c r="D125" i="39"/>
  <c r="E125" i="39"/>
  <c r="A33" i="38"/>
  <c r="B33" i="38"/>
  <c r="C33" i="38"/>
  <c r="D33" i="38"/>
  <c r="E33" i="38"/>
  <c r="A34" i="38"/>
  <c r="B34" i="38"/>
  <c r="C34" i="38"/>
  <c r="D34" i="38"/>
  <c r="E34" i="38"/>
  <c r="A35" i="38"/>
  <c r="B35" i="38"/>
  <c r="C35" i="38"/>
  <c r="D35" i="38"/>
  <c r="E35" i="38"/>
  <c r="A36" i="38"/>
  <c r="B36" i="38"/>
  <c r="C36" i="38"/>
  <c r="D36" i="38"/>
  <c r="E36" i="38"/>
  <c r="A37" i="38"/>
  <c r="B37" i="38"/>
  <c r="C37" i="38"/>
  <c r="D37" i="38"/>
  <c r="E37" i="38"/>
  <c r="A38" i="38"/>
  <c r="B38" i="38"/>
  <c r="C38" i="38"/>
  <c r="D38" i="38"/>
  <c r="E38" i="38"/>
  <c r="A39" i="38"/>
  <c r="B39" i="38"/>
  <c r="C39" i="38"/>
  <c r="D39" i="38"/>
  <c r="E39" i="38"/>
  <c r="A40" i="38"/>
  <c r="B40" i="38"/>
  <c r="C40" i="38"/>
  <c r="D40" i="38"/>
  <c r="E40" i="38"/>
  <c r="A41" i="38"/>
  <c r="B41" i="38"/>
  <c r="C41" i="38"/>
  <c r="D41" i="38"/>
  <c r="E41" i="38"/>
  <c r="A42" i="38"/>
  <c r="B42" i="38"/>
  <c r="C42" i="38"/>
  <c r="D42" i="38"/>
  <c r="E42" i="38"/>
  <c r="A43" i="38"/>
  <c r="B43" i="38"/>
  <c r="C43" i="38"/>
  <c r="D43" i="38"/>
  <c r="E43" i="38"/>
  <c r="A44" i="38"/>
  <c r="B44" i="38"/>
  <c r="C44" i="38"/>
  <c r="D44" i="38"/>
  <c r="E44" i="38"/>
  <c r="A45" i="38"/>
  <c r="B45" i="38"/>
  <c r="C45" i="38"/>
  <c r="D45" i="38"/>
  <c r="E45" i="38"/>
  <c r="A46" i="38"/>
  <c r="B46" i="38"/>
  <c r="C46" i="38"/>
  <c r="D46" i="38"/>
  <c r="E46" i="38"/>
  <c r="A47" i="38"/>
  <c r="B47" i="38"/>
  <c r="C47" i="38"/>
  <c r="D47" i="38"/>
  <c r="E47" i="38"/>
  <c r="A48" i="38"/>
  <c r="B48" i="38"/>
  <c r="C48" i="38"/>
  <c r="D48" i="38"/>
  <c r="E48" i="38"/>
  <c r="A49" i="38"/>
  <c r="B49" i="38"/>
  <c r="C49" i="38"/>
  <c r="D49" i="38"/>
  <c r="E49" i="38"/>
  <c r="A50" i="38"/>
  <c r="B50" i="38"/>
  <c r="C50" i="38"/>
  <c r="D50" i="38"/>
  <c r="E50" i="38"/>
  <c r="A51" i="38"/>
  <c r="B51" i="38"/>
  <c r="C51" i="38"/>
  <c r="D51" i="38"/>
  <c r="E51" i="38"/>
  <c r="A52" i="38"/>
  <c r="B52" i="38"/>
  <c r="C52" i="38"/>
  <c r="D52" i="38"/>
  <c r="E52" i="38"/>
  <c r="A53" i="38"/>
  <c r="B53" i="38"/>
  <c r="C53" i="38"/>
  <c r="D53" i="38"/>
  <c r="E53" i="38"/>
  <c r="A54" i="38"/>
  <c r="B54" i="38"/>
  <c r="C54" i="38"/>
  <c r="D54" i="38"/>
  <c r="E54" i="38"/>
  <c r="A55" i="38"/>
  <c r="B55" i="38"/>
  <c r="C55" i="38"/>
  <c r="D55" i="38"/>
  <c r="E55" i="38"/>
  <c r="A56" i="38"/>
  <c r="B56" i="38"/>
  <c r="C56" i="38"/>
  <c r="D56" i="38"/>
  <c r="E56" i="38"/>
  <c r="A57" i="38"/>
  <c r="B57" i="38"/>
  <c r="C57" i="38"/>
  <c r="D57" i="38"/>
  <c r="E57" i="38"/>
  <c r="A58" i="38"/>
  <c r="B58" i="38"/>
  <c r="C58" i="38"/>
  <c r="D58" i="38"/>
  <c r="E58" i="38"/>
  <c r="A59" i="38"/>
  <c r="B59" i="38"/>
  <c r="C59" i="38"/>
  <c r="D59" i="38"/>
  <c r="E59" i="38"/>
  <c r="A60" i="38"/>
  <c r="B60" i="38"/>
  <c r="C60" i="38"/>
  <c r="D60" i="38"/>
  <c r="E60" i="38"/>
  <c r="O2" i="37"/>
  <c r="P2" i="37"/>
  <c r="P9" i="37" s="1"/>
  <c r="Q2" i="37"/>
  <c r="R2" i="37"/>
  <c r="O3" i="37"/>
  <c r="O9" i="37" s="1"/>
  <c r="P3" i="37"/>
  <c r="Q3" i="37"/>
  <c r="R3" i="37"/>
  <c r="O4" i="37"/>
  <c r="P4" i="37"/>
  <c r="P6" i="37" s="1"/>
  <c r="P10" i="37" s="1"/>
  <c r="Q4" i="37"/>
  <c r="R4" i="37"/>
  <c r="R6" i="37" s="1"/>
  <c r="R10" i="37" s="1"/>
  <c r="O5" i="37"/>
  <c r="O6" i="37" s="1"/>
  <c r="P5" i="37"/>
  <c r="Q5" i="37"/>
  <c r="Q6" i="37" s="1"/>
  <c r="Q10" i="37" s="1"/>
  <c r="R5" i="37"/>
  <c r="O7" i="37"/>
  <c r="O8" i="37" s="1"/>
  <c r="P7" i="37"/>
  <c r="P8" i="37" s="1"/>
  <c r="Q7" i="37"/>
  <c r="R7" i="37"/>
  <c r="R8" i="37" s="1"/>
  <c r="Q8" i="37"/>
  <c r="Q9" i="37"/>
  <c r="R9" i="37"/>
  <c r="B88" i="37"/>
  <c r="C88" i="37"/>
  <c r="D88" i="37"/>
  <c r="E88" i="37"/>
  <c r="A98" i="37"/>
  <c r="B98" i="37"/>
  <c r="C98" i="37"/>
  <c r="D98" i="37"/>
  <c r="E98" i="37"/>
  <c r="A99" i="37"/>
  <c r="B99" i="37"/>
  <c r="C99" i="37"/>
  <c r="D99" i="37"/>
  <c r="E99" i="37"/>
  <c r="A100" i="37"/>
  <c r="B100" i="37"/>
  <c r="C100" i="37"/>
  <c r="D100" i="37"/>
  <c r="E100" i="37"/>
  <c r="A101" i="37"/>
  <c r="B101" i="37"/>
  <c r="C101" i="37"/>
  <c r="D101" i="37"/>
  <c r="E101" i="37"/>
  <c r="A102" i="37"/>
  <c r="B102" i="37"/>
  <c r="C102" i="37"/>
  <c r="D102" i="37"/>
  <c r="E102" i="37"/>
  <c r="A103" i="37"/>
  <c r="B103" i="37"/>
  <c r="C103" i="37"/>
  <c r="D103" i="37"/>
  <c r="E103" i="37"/>
  <c r="A104" i="37"/>
  <c r="B104" i="37"/>
  <c r="C104" i="37"/>
  <c r="D104" i="37"/>
  <c r="E104" i="37"/>
  <c r="A105" i="37"/>
  <c r="B105" i="37"/>
  <c r="C105" i="37"/>
  <c r="D105" i="37"/>
  <c r="E105" i="37"/>
  <c r="A106" i="37"/>
  <c r="B106" i="37"/>
  <c r="C106" i="37"/>
  <c r="D106" i="37"/>
  <c r="E106" i="37"/>
  <c r="A107" i="37"/>
  <c r="B107" i="37"/>
  <c r="C107" i="37"/>
  <c r="D107" i="37"/>
  <c r="E107" i="37"/>
  <c r="A108" i="37"/>
  <c r="B108" i="37"/>
  <c r="C108" i="37"/>
  <c r="D108" i="37"/>
  <c r="E108" i="37"/>
  <c r="A109" i="37"/>
  <c r="B109" i="37"/>
  <c r="C109" i="37"/>
  <c r="D109" i="37"/>
  <c r="E109" i="37"/>
  <c r="A110" i="37"/>
  <c r="B110" i="37"/>
  <c r="C110" i="37"/>
  <c r="D110" i="37"/>
  <c r="E110" i="37"/>
  <c r="A111" i="37"/>
  <c r="B111" i="37"/>
  <c r="C111" i="37"/>
  <c r="D111" i="37"/>
  <c r="E111" i="37"/>
  <c r="A112" i="37"/>
  <c r="B112" i="37"/>
  <c r="C112" i="37"/>
  <c r="D112" i="37"/>
  <c r="E112" i="37"/>
  <c r="A113" i="37"/>
  <c r="B113" i="37"/>
  <c r="C113" i="37"/>
  <c r="D113" i="37"/>
  <c r="E113" i="37"/>
  <c r="A114" i="37"/>
  <c r="B114" i="37"/>
  <c r="C114" i="37"/>
  <c r="D114" i="37"/>
  <c r="E114" i="37"/>
  <c r="A115" i="37"/>
  <c r="B115" i="37"/>
  <c r="C115" i="37"/>
  <c r="D115" i="37"/>
  <c r="E115" i="37"/>
  <c r="A116" i="37"/>
  <c r="B116" i="37"/>
  <c r="C116" i="37"/>
  <c r="D116" i="37"/>
  <c r="E116" i="37"/>
  <c r="A117" i="37"/>
  <c r="B117" i="37"/>
  <c r="C117" i="37"/>
  <c r="D117" i="37"/>
  <c r="E117" i="37"/>
  <c r="A118" i="37"/>
  <c r="B118" i="37"/>
  <c r="C118" i="37"/>
  <c r="D118" i="37"/>
  <c r="E118" i="37"/>
  <c r="A119" i="37"/>
  <c r="B119" i="37"/>
  <c r="C119" i="37"/>
  <c r="D119" i="37"/>
  <c r="E119" i="37"/>
  <c r="A120" i="37"/>
  <c r="B120" i="37"/>
  <c r="C120" i="37"/>
  <c r="D120" i="37"/>
  <c r="E120" i="37"/>
  <c r="A121" i="37"/>
  <c r="B121" i="37"/>
  <c r="C121" i="37"/>
  <c r="D121" i="37"/>
  <c r="E121" i="37"/>
  <c r="A122" i="37"/>
  <c r="B122" i="37"/>
  <c r="C122" i="37"/>
  <c r="D122" i="37"/>
  <c r="E122" i="37"/>
  <c r="A123" i="37"/>
  <c r="B123" i="37"/>
  <c r="C123" i="37"/>
  <c r="D123" i="37"/>
  <c r="E123" i="37"/>
  <c r="A124" i="37"/>
  <c r="B124" i="37"/>
  <c r="C124" i="37"/>
  <c r="D124" i="37"/>
  <c r="E124" i="37"/>
  <c r="A125" i="37"/>
  <c r="B125" i="37"/>
  <c r="C125" i="37"/>
  <c r="D125" i="37"/>
  <c r="E125" i="37"/>
  <c r="AP4" i="45" l="1"/>
  <c r="AS4" i="45" s="1"/>
  <c r="D4" i="45" s="1"/>
  <c r="AP3" i="45"/>
  <c r="AS3" i="45" s="1"/>
  <c r="D3" i="45" s="1"/>
  <c r="AP10" i="45"/>
  <c r="AP8" i="45"/>
  <c r="AX15" i="45"/>
  <c r="AX12" i="45"/>
  <c r="AX22" i="45"/>
  <c r="AX17" i="45"/>
  <c r="AT88" i="45"/>
  <c r="AR15" i="45"/>
  <c r="AQ11" i="45"/>
  <c r="AR16" i="45"/>
  <c r="AQ12" i="45"/>
  <c r="AR17" i="45"/>
  <c r="AQ13" i="45"/>
  <c r="AQ10" i="45"/>
  <c r="AR14" i="45"/>
  <c r="AQ8" i="45"/>
  <c r="AP5" i="45"/>
  <c r="AS5" i="45" s="1"/>
  <c r="D5" i="45" s="1"/>
  <c r="AP14" i="45"/>
  <c r="AP9" i="45"/>
  <c r="AS9" i="45" s="1"/>
  <c r="D9" i="45" s="1"/>
  <c r="AP13" i="45"/>
  <c r="AP6" i="45"/>
  <c r="AS6" i="45" s="1"/>
  <c r="D6" i="45" s="1"/>
  <c r="AP12" i="45"/>
  <c r="AP15" i="45"/>
  <c r="AP16" i="45"/>
  <c r="AP17" i="45"/>
  <c r="AP18" i="45"/>
  <c r="AP19" i="45"/>
  <c r="AP20" i="45"/>
  <c r="AP21" i="45"/>
  <c r="AP22" i="45"/>
  <c r="AP23" i="45"/>
  <c r="AP24" i="45"/>
  <c r="AP25" i="45"/>
  <c r="AP26" i="45"/>
  <c r="AP27" i="45"/>
  <c r="AP28" i="45"/>
  <c r="AP29" i="45"/>
  <c r="AP30" i="45"/>
  <c r="AP7" i="45"/>
  <c r="AS7" i="45" s="1"/>
  <c r="D7" i="45" s="1"/>
  <c r="AP11" i="45"/>
  <c r="P6" i="38"/>
  <c r="P10" i="38" s="1"/>
  <c r="P8" i="38"/>
  <c r="O6" i="38"/>
  <c r="O10" i="38" s="1"/>
  <c r="AP16" i="41"/>
  <c r="AP20" i="40"/>
  <c r="AP23" i="42"/>
  <c r="AS23" i="42" s="1"/>
  <c r="AP5" i="41"/>
  <c r="AS5" i="41" s="1"/>
  <c r="AP12" i="41"/>
  <c r="AP15" i="42"/>
  <c r="AS15" i="42" s="1"/>
  <c r="AP8" i="42"/>
  <c r="AS8" i="42" s="1"/>
  <c r="AP3" i="40"/>
  <c r="AS3" i="40" s="1"/>
  <c r="AP17" i="40"/>
  <c r="AP24" i="41"/>
  <c r="AP14" i="40"/>
  <c r="AS14" i="40" s="1"/>
  <c r="AP26" i="41"/>
  <c r="AS26" i="41" s="1"/>
  <c r="AP19" i="42"/>
  <c r="AS19" i="42" s="1"/>
  <c r="AP11" i="42"/>
  <c r="AS11" i="42" s="1"/>
  <c r="AP27" i="42"/>
  <c r="AS27" i="42" s="1"/>
  <c r="AP17" i="42"/>
  <c r="AP3" i="39"/>
  <c r="AS3" i="39" s="1"/>
  <c r="AT88" i="39"/>
  <c r="O10" i="37"/>
  <c r="Y2" i="37"/>
  <c r="Y3" i="37" s="1"/>
  <c r="AT88" i="38"/>
  <c r="AP27" i="39"/>
  <c r="O6" i="39"/>
  <c r="AR15" i="39"/>
  <c r="AP21" i="39"/>
  <c r="AP30" i="39"/>
  <c r="AS30" i="39" s="1"/>
  <c r="AP25" i="39"/>
  <c r="AP6" i="39"/>
  <c r="AS6" i="39" s="1"/>
  <c r="AP12" i="39"/>
  <c r="AP22" i="39"/>
  <c r="AS22" i="39" s="1"/>
  <c r="AP28" i="39"/>
  <c r="AP29" i="39"/>
  <c r="AP16" i="39"/>
  <c r="AP18" i="39"/>
  <c r="AS18" i="39" s="1"/>
  <c r="AP20" i="39"/>
  <c r="AP24" i="39"/>
  <c r="AX22" i="40"/>
  <c r="AX24" i="39"/>
  <c r="R6" i="39"/>
  <c r="R10" i="39" s="1"/>
  <c r="AQ11" i="40"/>
  <c r="AR15" i="40"/>
  <c r="AP14" i="39"/>
  <c r="AS14" i="39" s="1"/>
  <c r="AX30" i="39"/>
  <c r="AP26" i="39"/>
  <c r="AS26" i="39" s="1"/>
  <c r="AP23" i="39"/>
  <c r="AX27" i="39"/>
  <c r="AP23" i="40"/>
  <c r="AX29" i="40"/>
  <c r="Y2" i="41"/>
  <c r="Y3" i="41" s="1"/>
  <c r="Y4" i="41" s="1"/>
  <c r="G2" i="41" s="1"/>
  <c r="O10" i="41"/>
  <c r="O9" i="42"/>
  <c r="O10" i="42"/>
  <c r="Q9" i="39"/>
  <c r="R8" i="39"/>
  <c r="AX20" i="40"/>
  <c r="AP9" i="40"/>
  <c r="AS9" i="40" s="1"/>
  <c r="AP13" i="40"/>
  <c r="AS13" i="40" s="1"/>
  <c r="AP4" i="40"/>
  <c r="AS4" i="40" s="1"/>
  <c r="AP8" i="40"/>
  <c r="AS8" i="40" s="1"/>
  <c r="AP11" i="40"/>
  <c r="AP5" i="40"/>
  <c r="AS5" i="40" s="1"/>
  <c r="AP21" i="40"/>
  <c r="AP26" i="40"/>
  <c r="AP28" i="40"/>
  <c r="AP30" i="40"/>
  <c r="AP15" i="40"/>
  <c r="AP24" i="40"/>
  <c r="AP10" i="40"/>
  <c r="AS10" i="40" s="1"/>
  <c r="AP19" i="40"/>
  <c r="AP16" i="40"/>
  <c r="AP22" i="40"/>
  <c r="AP25" i="40"/>
  <c r="AP27" i="40"/>
  <c r="AP29" i="40"/>
  <c r="O10" i="40"/>
  <c r="Y2" i="40"/>
  <c r="Y3" i="40" s="1"/>
  <c r="AR12" i="39"/>
  <c r="AQ8" i="39"/>
  <c r="AQ17" i="40"/>
  <c r="AR21" i="40"/>
  <c r="AP12" i="40"/>
  <c r="AP6" i="40"/>
  <c r="AS6" i="40" s="1"/>
  <c r="AX28" i="41"/>
  <c r="AP20" i="43"/>
  <c r="AS20" i="43" s="1"/>
  <c r="AP21" i="43"/>
  <c r="AS21" i="43" s="1"/>
  <c r="AP22" i="43"/>
  <c r="AP28" i="43"/>
  <c r="AS28" i="43" s="1"/>
  <c r="AP29" i="43"/>
  <c r="AS29" i="43" s="1"/>
  <c r="AP12" i="43"/>
  <c r="AS12" i="43" s="1"/>
  <c r="AP19" i="43"/>
  <c r="AP27" i="43"/>
  <c r="AP24" i="43"/>
  <c r="AS24" i="43" s="1"/>
  <c r="AP8" i="43"/>
  <c r="AS8" i="43" s="1"/>
  <c r="AP25" i="43"/>
  <c r="AS25" i="43" s="1"/>
  <c r="AP17" i="43"/>
  <c r="AS17" i="43" s="1"/>
  <c r="AP26" i="43"/>
  <c r="AR21" i="39"/>
  <c r="AP10" i="39"/>
  <c r="AS10" i="39" s="1"/>
  <c r="AP9" i="39"/>
  <c r="AS9" i="39" s="1"/>
  <c r="AP13" i="39"/>
  <c r="AS13" i="39" s="1"/>
  <c r="AP8" i="39"/>
  <c r="AP15" i="39"/>
  <c r="AP17" i="39"/>
  <c r="AS17" i="39" s="1"/>
  <c r="AP19" i="39"/>
  <c r="AP11" i="39"/>
  <c r="AS11" i="39" s="1"/>
  <c r="AX23" i="40"/>
  <c r="AR22" i="40"/>
  <c r="AP18" i="40"/>
  <c r="AS18" i="40" s="1"/>
  <c r="AP3" i="41"/>
  <c r="AS3" i="41" s="1"/>
  <c r="AP18" i="43"/>
  <c r="AP5" i="39"/>
  <c r="AS5" i="39" s="1"/>
  <c r="AP7" i="39"/>
  <c r="AS7" i="39" s="1"/>
  <c r="AT88" i="40"/>
  <c r="AP7" i="40"/>
  <c r="AS7" i="40" s="1"/>
  <c r="AP28" i="41"/>
  <c r="AP11" i="41"/>
  <c r="AS11" i="41" s="1"/>
  <c r="Q6" i="41"/>
  <c r="Q10" i="41" s="1"/>
  <c r="AT88" i="42"/>
  <c r="AP4" i="39"/>
  <c r="AS4" i="39" s="1"/>
  <c r="AP18" i="41"/>
  <c r="AS18" i="41" s="1"/>
  <c r="AP10" i="41"/>
  <c r="AS10" i="41" s="1"/>
  <c r="AR12" i="41"/>
  <c r="AQ8" i="41"/>
  <c r="AP9" i="44"/>
  <c r="AS9" i="44" s="1"/>
  <c r="AP13" i="44"/>
  <c r="AS13" i="44" s="1"/>
  <c r="AP30" i="41"/>
  <c r="AS30" i="41" s="1"/>
  <c r="AP20" i="41"/>
  <c r="AP13" i="41"/>
  <c r="Y5" i="41"/>
  <c r="Y6" i="41" s="1"/>
  <c r="AR12" i="40"/>
  <c r="AP22" i="41"/>
  <c r="AS22" i="41" s="1"/>
  <c r="AT88" i="41"/>
  <c r="AX14" i="41"/>
  <c r="AR21" i="42"/>
  <c r="AQ17" i="42"/>
  <c r="AX18" i="43"/>
  <c r="AQ13" i="41"/>
  <c r="AR17" i="41"/>
  <c r="AX11" i="41"/>
  <c r="O8" i="42"/>
  <c r="Y5" i="42"/>
  <c r="Y6" i="42" s="1"/>
  <c r="Y4" i="42"/>
  <c r="G2" i="42" s="1"/>
  <c r="AX29" i="43"/>
  <c r="AX19" i="43"/>
  <c r="AP14" i="41"/>
  <c r="AS14" i="41" s="1"/>
  <c r="AP7" i="42"/>
  <c r="AS7" i="42" s="1"/>
  <c r="AP4" i="42"/>
  <c r="AS4" i="42" s="1"/>
  <c r="AR14" i="42"/>
  <c r="AQ10" i="42"/>
  <c r="AX12" i="42"/>
  <c r="P10" i="42"/>
  <c r="AP29" i="41"/>
  <c r="AP27" i="41"/>
  <c r="AS27" i="41" s="1"/>
  <c r="AP25" i="41"/>
  <c r="AP23" i="41"/>
  <c r="AS23" i="41" s="1"/>
  <c r="AP21" i="41"/>
  <c r="AP19" i="41"/>
  <c r="AS19" i="41" s="1"/>
  <c r="AX17" i="41"/>
  <c r="AP17" i="41"/>
  <c r="AP15" i="41"/>
  <c r="AS15" i="41" s="1"/>
  <c r="AP6" i="41"/>
  <c r="AS6" i="41" s="1"/>
  <c r="AP9" i="41"/>
  <c r="AS9" i="41" s="1"/>
  <c r="AP4" i="41"/>
  <c r="AS4" i="41" s="1"/>
  <c r="AP8" i="41"/>
  <c r="AQ14" i="43"/>
  <c r="AR18" i="43"/>
  <c r="AP15" i="43"/>
  <c r="AT88" i="44"/>
  <c r="P8" i="41"/>
  <c r="P9" i="41"/>
  <c r="AP7" i="41"/>
  <c r="AS7" i="41" s="1"/>
  <c r="AP29" i="42"/>
  <c r="AP25" i="42"/>
  <c r="AP21" i="42"/>
  <c r="AX11" i="42"/>
  <c r="P8" i="42"/>
  <c r="AP6" i="42"/>
  <c r="AS6" i="42" s="1"/>
  <c r="AP12" i="42"/>
  <c r="AS12" i="42" s="1"/>
  <c r="AP16" i="42"/>
  <c r="AS16" i="42" s="1"/>
  <c r="AP18" i="42"/>
  <c r="AP20" i="42"/>
  <c r="AS20" i="42" s="1"/>
  <c r="AP22" i="42"/>
  <c r="AP24" i="42"/>
  <c r="AS24" i="42" s="1"/>
  <c r="AP26" i="42"/>
  <c r="AP28" i="42"/>
  <c r="AS28" i="42" s="1"/>
  <c r="AP30" i="42"/>
  <c r="AP5" i="42"/>
  <c r="AS5" i="42" s="1"/>
  <c r="AP10" i="42"/>
  <c r="AP9" i="42"/>
  <c r="AS9" i="42" s="1"/>
  <c r="AP13" i="42"/>
  <c r="AS13" i="42" s="1"/>
  <c r="AP3" i="42"/>
  <c r="AS3" i="42" s="1"/>
  <c r="AP14" i="42"/>
  <c r="AT88" i="43"/>
  <c r="AP3" i="43"/>
  <c r="AS3" i="43" s="1"/>
  <c r="AP6" i="43"/>
  <c r="AS6" i="43" s="1"/>
  <c r="Y2" i="43"/>
  <c r="Y3" i="43" s="1"/>
  <c r="O10" i="43"/>
  <c r="AX18" i="44"/>
  <c r="AP7" i="44"/>
  <c r="AS7" i="44" s="1"/>
  <c r="AP11" i="44"/>
  <c r="AS11" i="44" s="1"/>
  <c r="AP14" i="44"/>
  <c r="AS14" i="44" s="1"/>
  <c r="AP6" i="44"/>
  <c r="AS6" i="44" s="1"/>
  <c r="AP12" i="44"/>
  <c r="AS12" i="44" s="1"/>
  <c r="AP16" i="44"/>
  <c r="AS16" i="44" s="1"/>
  <c r="AP18" i="44"/>
  <c r="AS18" i="44" s="1"/>
  <c r="AP20" i="44"/>
  <c r="AS20" i="44" s="1"/>
  <c r="AP22" i="44"/>
  <c r="AS22" i="44" s="1"/>
  <c r="AP24" i="44"/>
  <c r="AS24" i="44" s="1"/>
  <c r="AP26" i="44"/>
  <c r="AS26" i="44" s="1"/>
  <c r="AP28" i="44"/>
  <c r="AS28" i="44" s="1"/>
  <c r="AP30" i="44"/>
  <c r="AS30" i="44" s="1"/>
  <c r="AP5" i="44"/>
  <c r="AS5" i="44" s="1"/>
  <c r="AP10" i="44"/>
  <c r="AS10" i="44" s="1"/>
  <c r="AP4" i="44"/>
  <c r="AS4" i="44" s="1"/>
  <c r="AP8" i="44"/>
  <c r="AS8" i="44" s="1"/>
  <c r="AP15" i="44"/>
  <c r="AS15" i="44" s="1"/>
  <c r="AP17" i="44"/>
  <c r="AS17" i="44" s="1"/>
  <c r="AP19" i="44"/>
  <c r="AS19" i="44" s="1"/>
  <c r="AP21" i="44"/>
  <c r="AS21" i="44" s="1"/>
  <c r="AP23" i="44"/>
  <c r="AS23" i="44" s="1"/>
  <c r="AP25" i="44"/>
  <c r="AS25" i="44" s="1"/>
  <c r="AP27" i="44"/>
  <c r="AS27" i="44" s="1"/>
  <c r="AP29" i="44"/>
  <c r="AS29" i="44" s="1"/>
  <c r="AP30" i="43"/>
  <c r="AX16" i="43"/>
  <c r="AP10" i="43"/>
  <c r="AS10" i="43" s="1"/>
  <c r="AP9" i="43"/>
  <c r="AS9" i="43" s="1"/>
  <c r="AP13" i="43"/>
  <c r="AS13" i="43" s="1"/>
  <c r="AX17" i="44"/>
  <c r="Y5" i="44"/>
  <c r="Y6" i="44" s="1"/>
  <c r="Y4" i="44"/>
  <c r="G2" i="44" s="1"/>
  <c r="AP3" i="44"/>
  <c r="AS3" i="44" s="1"/>
  <c r="AP4" i="43"/>
  <c r="AS4" i="43" s="1"/>
  <c r="AP23" i="43"/>
  <c r="AP16" i="43"/>
  <c r="AS16" i="43" s="1"/>
  <c r="AP14" i="43"/>
  <c r="AP11" i="43"/>
  <c r="AS11" i="43" s="1"/>
  <c r="AP7" i="43"/>
  <c r="AS7" i="43" s="1"/>
  <c r="AP5" i="43"/>
  <c r="AS5" i="43" s="1"/>
  <c r="AR15" i="43"/>
  <c r="AS11" i="45" l="1"/>
  <c r="D11" i="45" s="1"/>
  <c r="AS8" i="45"/>
  <c r="D8" i="45" s="1"/>
  <c r="D104" i="45" s="1"/>
  <c r="AS10" i="45"/>
  <c r="D10" i="45" s="1"/>
  <c r="AS13" i="45"/>
  <c r="D13" i="45" s="1"/>
  <c r="AS12" i="45"/>
  <c r="D12" i="45" s="1"/>
  <c r="AR20" i="45"/>
  <c r="AQ16" i="45"/>
  <c r="AS16" i="45" s="1"/>
  <c r="AX26" i="45"/>
  <c r="AX16" i="45"/>
  <c r="AR18" i="45"/>
  <c r="AQ14" i="45"/>
  <c r="AS14" i="45" s="1"/>
  <c r="AR19" i="45"/>
  <c r="AQ15" i="45"/>
  <c r="AS15" i="45" s="1"/>
  <c r="AX19" i="45"/>
  <c r="AR21" i="45"/>
  <c r="AQ17" i="45"/>
  <c r="AS17" i="45" s="1"/>
  <c r="AX21" i="45"/>
  <c r="D98" i="45"/>
  <c r="D101" i="45"/>
  <c r="D99" i="45"/>
  <c r="D102" i="45"/>
  <c r="D100" i="45"/>
  <c r="AS17" i="42"/>
  <c r="AS17" i="40"/>
  <c r="AS11" i="40"/>
  <c r="AU28" i="44"/>
  <c r="AS14" i="43"/>
  <c r="AU8" i="44"/>
  <c r="AU10" i="44"/>
  <c r="AS8" i="39"/>
  <c r="AU18" i="44"/>
  <c r="AU15" i="44"/>
  <c r="AU22" i="44"/>
  <c r="AU16" i="44"/>
  <c r="AU13" i="44"/>
  <c r="AU30" i="44"/>
  <c r="AU19" i="44"/>
  <c r="AU20" i="44"/>
  <c r="AU5" i="44"/>
  <c r="AU27" i="44"/>
  <c r="AU23" i="44"/>
  <c r="AU21" i="44"/>
  <c r="AU26" i="44"/>
  <c r="AU24" i="44"/>
  <c r="AU12" i="44"/>
  <c r="AU4" i="44"/>
  <c r="AU25" i="44"/>
  <c r="AU6" i="44"/>
  <c r="AS10" i="42"/>
  <c r="AU3" i="44"/>
  <c r="AU11" i="44"/>
  <c r="AS13" i="41"/>
  <c r="AU7" i="44"/>
  <c r="AU14" i="44"/>
  <c r="AU29" i="44"/>
  <c r="AU17" i="44"/>
  <c r="AV6" i="44"/>
  <c r="BC6" i="44" s="1"/>
  <c r="AV12" i="44"/>
  <c r="BC12" i="44" s="1"/>
  <c r="AV16" i="44"/>
  <c r="BC16" i="44" s="1"/>
  <c r="AV18" i="44"/>
  <c r="BC18" i="44" s="1"/>
  <c r="AV20" i="44"/>
  <c r="BC20" i="44" s="1"/>
  <c r="AV22" i="44"/>
  <c r="BC22" i="44" s="1"/>
  <c r="AV24" i="44"/>
  <c r="BC24" i="44" s="1"/>
  <c r="AV26" i="44"/>
  <c r="BC26" i="44" s="1"/>
  <c r="AV28" i="44"/>
  <c r="BC28" i="44" s="1"/>
  <c r="AV30" i="44"/>
  <c r="BC30" i="44" s="1"/>
  <c r="AV5" i="44"/>
  <c r="BC5" i="44" s="1"/>
  <c r="AV10" i="44"/>
  <c r="BC10" i="44" s="1"/>
  <c r="AV4" i="44"/>
  <c r="BC4" i="44" s="1"/>
  <c r="AV9" i="44"/>
  <c r="BC9" i="44" s="1"/>
  <c r="AV13" i="44"/>
  <c r="BC13" i="44" s="1"/>
  <c r="AV8" i="44"/>
  <c r="BC8" i="44" s="1"/>
  <c r="AV15" i="44"/>
  <c r="BC15" i="44" s="1"/>
  <c r="AV17" i="44"/>
  <c r="BC17" i="44" s="1"/>
  <c r="AV19" i="44"/>
  <c r="BC19" i="44" s="1"/>
  <c r="AV21" i="44"/>
  <c r="BC21" i="44" s="1"/>
  <c r="AV23" i="44"/>
  <c r="BC23" i="44" s="1"/>
  <c r="AV25" i="44"/>
  <c r="BC25" i="44" s="1"/>
  <c r="AV27" i="44"/>
  <c r="BC27" i="44" s="1"/>
  <c r="AV29" i="44"/>
  <c r="BC29" i="44" s="1"/>
  <c r="AV14" i="44"/>
  <c r="BC14" i="44" s="1"/>
  <c r="AV7" i="44"/>
  <c r="BC7" i="44" s="1"/>
  <c r="AV11" i="44"/>
  <c r="BC11" i="44" s="1"/>
  <c r="AS32" i="44"/>
  <c r="AS88" i="44" s="1"/>
  <c r="AV3" i="44"/>
  <c r="AR19" i="43"/>
  <c r="AQ15" i="43"/>
  <c r="AS15" i="43" s="1"/>
  <c r="AQ18" i="43"/>
  <c r="AS18" i="43" s="1"/>
  <c r="AR22" i="43"/>
  <c r="Y4" i="43"/>
  <c r="G2" i="43" s="1"/>
  <c r="Y5" i="43"/>
  <c r="Y6" i="43" s="1"/>
  <c r="AX23" i="43"/>
  <c r="Y4" i="40"/>
  <c r="G2" i="40" s="1"/>
  <c r="Y5" i="40"/>
  <c r="Y6" i="40" s="1"/>
  <c r="H2" i="44"/>
  <c r="F2" i="44" s="1"/>
  <c r="AU9" i="44"/>
  <c r="AX21" i="41"/>
  <c r="AX15" i="41"/>
  <c r="AQ21" i="39"/>
  <c r="AS21" i="39" s="1"/>
  <c r="AR25" i="39"/>
  <c r="O10" i="39"/>
  <c r="Y2" i="39"/>
  <c r="Y3" i="39" s="1"/>
  <c r="AQ12" i="40"/>
  <c r="AS12" i="40" s="1"/>
  <c r="AR16" i="40"/>
  <c r="AX22" i="43"/>
  <c r="AX21" i="44"/>
  <c r="AS8" i="41"/>
  <c r="AX22" i="44"/>
  <c r="AX16" i="42"/>
  <c r="AR25" i="42"/>
  <c r="AQ21" i="42"/>
  <c r="AS21" i="42" s="1"/>
  <c r="AX24" i="40"/>
  <c r="H2" i="41"/>
  <c r="F2" i="41"/>
  <c r="AX26" i="40"/>
  <c r="AX20" i="43"/>
  <c r="AX15" i="42"/>
  <c r="H2" i="42"/>
  <c r="F2" i="42"/>
  <c r="AR21" i="41"/>
  <c r="AQ17" i="41"/>
  <c r="AS17" i="41" s="1"/>
  <c r="AR16" i="41"/>
  <c r="AQ12" i="41"/>
  <c r="AS12" i="41" s="1"/>
  <c r="AR26" i="40"/>
  <c r="AQ22" i="40"/>
  <c r="AS22" i="40" s="1"/>
  <c r="AQ15" i="40"/>
  <c r="AS15" i="40" s="1"/>
  <c r="AR19" i="40"/>
  <c r="AQ15" i="39"/>
  <c r="AS15" i="39" s="1"/>
  <c r="AR19" i="39"/>
  <c r="AQ14" i="42"/>
  <c r="AS14" i="42" s="1"/>
  <c r="AR18" i="42"/>
  <c r="AX18" i="41"/>
  <c r="AX27" i="40"/>
  <c r="AQ21" i="40"/>
  <c r="AS21" i="40" s="1"/>
  <c r="AR25" i="40"/>
  <c r="AQ12" i="39"/>
  <c r="AS12" i="39" s="1"/>
  <c r="AR16" i="39"/>
  <c r="AX28" i="39"/>
  <c r="Y4" i="37"/>
  <c r="G2" i="37" s="1"/>
  <c r="Y5" i="37"/>
  <c r="Y6" i="37" s="1"/>
  <c r="D103" i="45" l="1"/>
  <c r="D15" i="45"/>
  <c r="D105" i="45"/>
  <c r="D14" i="45"/>
  <c r="D109" i="45" s="1"/>
  <c r="D106" i="45"/>
  <c r="AR23" i="45"/>
  <c r="AQ19" i="45"/>
  <c r="AS19" i="45" s="1"/>
  <c r="AX20" i="45"/>
  <c r="D107" i="45"/>
  <c r="AR25" i="45"/>
  <c r="AQ21" i="45"/>
  <c r="AS21" i="45" s="1"/>
  <c r="D108" i="45"/>
  <c r="D16" i="45"/>
  <c r="AR22" i="45"/>
  <c r="AQ18" i="45"/>
  <c r="AS18" i="45" s="1"/>
  <c r="AX30" i="45"/>
  <c r="AX25" i="45"/>
  <c r="AR24" i="45"/>
  <c r="AQ20" i="45"/>
  <c r="AS20" i="45" s="1"/>
  <c r="D17" i="45"/>
  <c r="AX23" i="45"/>
  <c r="AW17" i="44"/>
  <c r="AW12" i="44"/>
  <c r="AW8" i="44"/>
  <c r="AW28" i="44"/>
  <c r="AW24" i="44"/>
  <c r="AW5" i="44"/>
  <c r="AW4" i="44"/>
  <c r="AW20" i="44"/>
  <c r="AW9" i="44"/>
  <c r="AW16" i="44"/>
  <c r="AW13" i="44"/>
  <c r="AU32" i="44"/>
  <c r="AU88" i="44" s="1"/>
  <c r="Y4" i="39"/>
  <c r="G2" i="39" s="1"/>
  <c r="Y5" i="39"/>
  <c r="Y6" i="39" s="1"/>
  <c r="AR29" i="42"/>
  <c r="AQ29" i="42" s="1"/>
  <c r="AS29" i="42" s="1"/>
  <c r="AQ25" i="42"/>
  <c r="AS25" i="42" s="1"/>
  <c r="AQ16" i="40"/>
  <c r="AS16" i="40" s="1"/>
  <c r="AR20" i="40"/>
  <c r="AV32" i="44"/>
  <c r="AV88" i="44" s="1"/>
  <c r="BC3" i="44"/>
  <c r="AW6" i="44" s="1"/>
  <c r="I2" i="44"/>
  <c r="G3" i="44"/>
  <c r="AX24" i="43"/>
  <c r="AQ16" i="39"/>
  <c r="AS16" i="39" s="1"/>
  <c r="AR20" i="39"/>
  <c r="AX22" i="41"/>
  <c r="AQ26" i="40"/>
  <c r="AS26" i="40" s="1"/>
  <c r="AR30" i="40"/>
  <c r="AQ30" i="40" s="1"/>
  <c r="AS30" i="40" s="1"/>
  <c r="AX19" i="42"/>
  <c r="AX28" i="40"/>
  <c r="AX20" i="42"/>
  <c r="AX26" i="43"/>
  <c r="AQ19" i="40"/>
  <c r="AS19" i="40" s="1"/>
  <c r="AR23" i="40"/>
  <c r="AR25" i="41"/>
  <c r="AQ21" i="41"/>
  <c r="AS21" i="41" s="1"/>
  <c r="AX26" i="44"/>
  <c r="I2" i="41"/>
  <c r="G3" i="41"/>
  <c r="H2" i="43"/>
  <c r="F2" i="43" s="1"/>
  <c r="AR23" i="43"/>
  <c r="AQ19" i="43"/>
  <c r="AS19" i="43" s="1"/>
  <c r="AQ18" i="42"/>
  <c r="AS18" i="42" s="1"/>
  <c r="AR22" i="42"/>
  <c r="AQ19" i="39"/>
  <c r="AS19" i="39" s="1"/>
  <c r="AR23" i="39"/>
  <c r="AX19" i="41"/>
  <c r="AR20" i="41"/>
  <c r="AQ16" i="41"/>
  <c r="AS16" i="41" s="1"/>
  <c r="AX30" i="40"/>
  <c r="AX25" i="44"/>
  <c r="AW21" i="44"/>
  <c r="AX25" i="41"/>
  <c r="AX27" i="43"/>
  <c r="AQ22" i="43"/>
  <c r="AS22" i="43" s="1"/>
  <c r="AR26" i="43"/>
  <c r="AQ25" i="39"/>
  <c r="AS25" i="39" s="1"/>
  <c r="AR29" i="39"/>
  <c r="AQ29" i="39" s="1"/>
  <c r="AS29" i="39" s="1"/>
  <c r="I2" i="42"/>
  <c r="G3" i="42"/>
  <c r="H2" i="37"/>
  <c r="AQ25" i="40"/>
  <c r="AS25" i="40" s="1"/>
  <c r="AR29" i="40"/>
  <c r="AQ29" i="40" s="1"/>
  <c r="AS29" i="40" s="1"/>
  <c r="H2" i="40"/>
  <c r="D110" i="45" l="1"/>
  <c r="AR28" i="45"/>
  <c r="AQ28" i="45" s="1"/>
  <c r="AS28" i="45" s="1"/>
  <c r="AQ24" i="45"/>
  <c r="AS24" i="45" s="1"/>
  <c r="AR29" i="45"/>
  <c r="AQ29" i="45" s="1"/>
  <c r="AS29" i="45" s="1"/>
  <c r="AQ25" i="45"/>
  <c r="AS25" i="45" s="1"/>
  <c r="D19" i="45"/>
  <c r="AX24" i="45"/>
  <c r="AR27" i="45"/>
  <c r="AQ27" i="45" s="1"/>
  <c r="AS27" i="45" s="1"/>
  <c r="AQ23" i="45"/>
  <c r="AS23" i="45" s="1"/>
  <c r="D21" i="45"/>
  <c r="D111" i="45"/>
  <c r="AX29" i="45"/>
  <c r="D18" i="45"/>
  <c r="D113" i="45" s="1"/>
  <c r="AX27" i="45"/>
  <c r="AR26" i="45"/>
  <c r="AQ22" i="45"/>
  <c r="AS22" i="45" s="1"/>
  <c r="D112" i="45"/>
  <c r="D20" i="45"/>
  <c r="AW10" i="44"/>
  <c r="AW23" i="44"/>
  <c r="AW7" i="44"/>
  <c r="AW14" i="44"/>
  <c r="AW27" i="44"/>
  <c r="AW11" i="44"/>
  <c r="AW3" i="44"/>
  <c r="AW22" i="44"/>
  <c r="AW19" i="44"/>
  <c r="AW15" i="44"/>
  <c r="AW18" i="44"/>
  <c r="J2" i="42"/>
  <c r="AQ22" i="42"/>
  <c r="AS22" i="42" s="1"/>
  <c r="AR26" i="42"/>
  <c r="G3" i="37"/>
  <c r="I2" i="37"/>
  <c r="AX23" i="41"/>
  <c r="F2" i="37"/>
  <c r="H3" i="42"/>
  <c r="AX29" i="41"/>
  <c r="AQ23" i="39"/>
  <c r="AS23" i="39" s="1"/>
  <c r="AR27" i="39"/>
  <c r="AQ27" i="39" s="1"/>
  <c r="AS27" i="39" s="1"/>
  <c r="AQ23" i="40"/>
  <c r="AS23" i="40" s="1"/>
  <c r="AR27" i="40"/>
  <c r="AQ27" i="40" s="1"/>
  <c r="AS27" i="40" s="1"/>
  <c r="AX28" i="43"/>
  <c r="AX29" i="44"/>
  <c r="AW29" i="44" s="1"/>
  <c r="AW25" i="44"/>
  <c r="J2" i="41"/>
  <c r="AX26" i="41"/>
  <c r="F3" i="44"/>
  <c r="H3" i="44"/>
  <c r="F2" i="39"/>
  <c r="H2" i="39"/>
  <c r="I2" i="43"/>
  <c r="G3" i="43"/>
  <c r="AX24" i="42"/>
  <c r="AR24" i="41"/>
  <c r="AQ20" i="41"/>
  <c r="AS20" i="41" s="1"/>
  <c r="AW26" i="44"/>
  <c r="AX30" i="44"/>
  <c r="AW30" i="44" s="1"/>
  <c r="AX30" i="43"/>
  <c r="J2" i="44"/>
  <c r="H3" i="41"/>
  <c r="G3" i="40"/>
  <c r="I2" i="40"/>
  <c r="AQ20" i="39"/>
  <c r="AS20" i="39" s="1"/>
  <c r="AR24" i="39"/>
  <c r="F2" i="40"/>
  <c r="AX23" i="42"/>
  <c r="AQ26" i="43"/>
  <c r="AS26" i="43" s="1"/>
  <c r="AR30" i="43"/>
  <c r="AQ30" i="43" s="1"/>
  <c r="AS30" i="43" s="1"/>
  <c r="AR27" i="43"/>
  <c r="AQ27" i="43" s="1"/>
  <c r="AS27" i="43" s="1"/>
  <c r="AQ23" i="43"/>
  <c r="AS23" i="43" s="1"/>
  <c r="AR29" i="41"/>
  <c r="AQ29" i="41" s="1"/>
  <c r="AS29" i="41" s="1"/>
  <c r="AQ25" i="41"/>
  <c r="AS25" i="41" s="1"/>
  <c r="AR24" i="40"/>
  <c r="AQ20" i="40"/>
  <c r="AS20" i="40" s="1"/>
  <c r="D116" i="45" l="1"/>
  <c r="D115" i="45"/>
  <c r="D28" i="45"/>
  <c r="D29" i="45"/>
  <c r="AX28" i="45"/>
  <c r="D22" i="45"/>
  <c r="D24" i="45"/>
  <c r="AR30" i="45"/>
  <c r="AQ30" i="45" s="1"/>
  <c r="AS30" i="45" s="1"/>
  <c r="AU5" i="45" s="1"/>
  <c r="B5" i="45" s="1"/>
  <c r="AQ26" i="45"/>
  <c r="AS26" i="45" s="1"/>
  <c r="D23" i="45"/>
  <c r="D27" i="45"/>
  <c r="D114" i="45"/>
  <c r="D25" i="45"/>
  <c r="AU9" i="43"/>
  <c r="AU21" i="43"/>
  <c r="AU27" i="43"/>
  <c r="AU15" i="43"/>
  <c r="AU13" i="43"/>
  <c r="AU3" i="43"/>
  <c r="AU22" i="43"/>
  <c r="AU8" i="43"/>
  <c r="AU12" i="43"/>
  <c r="AU6" i="43"/>
  <c r="AU20" i="43"/>
  <c r="AU10" i="43"/>
  <c r="AU17" i="43"/>
  <c r="AU4" i="43"/>
  <c r="AU11" i="43"/>
  <c r="AU26" i="43"/>
  <c r="AU25" i="43"/>
  <c r="AU5" i="43"/>
  <c r="AU23" i="43"/>
  <c r="AU16" i="43"/>
  <c r="AV8" i="43"/>
  <c r="BC8" i="43" s="1"/>
  <c r="AU19" i="43"/>
  <c r="AU18" i="43"/>
  <c r="AU28" i="43"/>
  <c r="AU30" i="43"/>
  <c r="AU29" i="43"/>
  <c r="AU24" i="43"/>
  <c r="AU7" i="43"/>
  <c r="AV7" i="43"/>
  <c r="BC7" i="43" s="1"/>
  <c r="AV17" i="43"/>
  <c r="BC17" i="43" s="1"/>
  <c r="AQ24" i="40"/>
  <c r="AS24" i="40" s="1"/>
  <c r="AR28" i="40"/>
  <c r="AQ28" i="40" s="1"/>
  <c r="AS28" i="40" s="1"/>
  <c r="AV19" i="43"/>
  <c r="BC19" i="43" s="1"/>
  <c r="AV26" i="43"/>
  <c r="BC26" i="43" s="1"/>
  <c r="AV9" i="43"/>
  <c r="BC9" i="43" s="1"/>
  <c r="AV3" i="43"/>
  <c r="AR28" i="41"/>
  <c r="AQ28" i="41" s="1"/>
  <c r="AS28" i="41" s="1"/>
  <c r="AQ24" i="41"/>
  <c r="AS24" i="41" s="1"/>
  <c r="AX30" i="41"/>
  <c r="G4" i="42"/>
  <c r="I3" i="42"/>
  <c r="AQ26" i="42"/>
  <c r="AS26" i="42" s="1"/>
  <c r="AR30" i="42"/>
  <c r="AQ30" i="42" s="1"/>
  <c r="AS30" i="42" s="1"/>
  <c r="AV28" i="43"/>
  <c r="BC28" i="43" s="1"/>
  <c r="AV6" i="43"/>
  <c r="BC6" i="43" s="1"/>
  <c r="F3" i="43"/>
  <c r="H3" i="43"/>
  <c r="G3" i="39"/>
  <c r="I2" i="39"/>
  <c r="F3" i="42"/>
  <c r="AV13" i="43"/>
  <c r="BC13" i="43" s="1"/>
  <c r="AX27" i="41"/>
  <c r="AV29" i="43"/>
  <c r="BC29" i="43" s="1"/>
  <c r="AX27" i="42"/>
  <c r="AR28" i="39"/>
  <c r="AQ28" i="39" s="1"/>
  <c r="AS28" i="39" s="1"/>
  <c r="AQ24" i="39"/>
  <c r="AS24" i="39" s="1"/>
  <c r="G4" i="41"/>
  <c r="I3" i="41"/>
  <c r="J2" i="43"/>
  <c r="AS32" i="43"/>
  <c r="AS88" i="43" s="1"/>
  <c r="J2" i="37"/>
  <c r="AV11" i="43"/>
  <c r="BC11" i="43" s="1"/>
  <c r="F3" i="41"/>
  <c r="AV18" i="43"/>
  <c r="BC18" i="43" s="1"/>
  <c r="AV22" i="43"/>
  <c r="BC22" i="43" s="1"/>
  <c r="H3" i="37"/>
  <c r="AV27" i="43"/>
  <c r="BC27" i="43" s="1"/>
  <c r="AV20" i="43"/>
  <c r="BC20" i="43" s="1"/>
  <c r="J2" i="40"/>
  <c r="AX28" i="42"/>
  <c r="AV25" i="43"/>
  <c r="BC25" i="43" s="1"/>
  <c r="AU14" i="43"/>
  <c r="AV16" i="43"/>
  <c r="BC16" i="43" s="1"/>
  <c r="AV15" i="43"/>
  <c r="BC15" i="43" s="1"/>
  <c r="AV4" i="43"/>
  <c r="BC4" i="43" s="1"/>
  <c r="AV24" i="43"/>
  <c r="BC24" i="43" s="1"/>
  <c r="AV23" i="43"/>
  <c r="BC23" i="43" s="1"/>
  <c r="AV14" i="43"/>
  <c r="BC14" i="43" s="1"/>
  <c r="AV21" i="43"/>
  <c r="BC21" i="43" s="1"/>
  <c r="AV5" i="43"/>
  <c r="BC5" i="43" s="1"/>
  <c r="AV10" i="43"/>
  <c r="BC10" i="43" s="1"/>
  <c r="H3" i="40"/>
  <c r="F3" i="40"/>
  <c r="AV30" i="43"/>
  <c r="BC30" i="43" s="1"/>
  <c r="G4" i="44"/>
  <c r="I3" i="44"/>
  <c r="AV12" i="43"/>
  <c r="BC12" i="43" s="1"/>
  <c r="AW32" i="44"/>
  <c r="AW88" i="44" s="1"/>
  <c r="AU6" i="45" l="1"/>
  <c r="B6" i="45" s="1"/>
  <c r="AU20" i="42"/>
  <c r="AU18" i="45"/>
  <c r="B18" i="45" s="1"/>
  <c r="AU16" i="45"/>
  <c r="B16" i="45" s="1"/>
  <c r="AU13" i="45"/>
  <c r="B13" i="45" s="1"/>
  <c r="AU21" i="45"/>
  <c r="B21" i="45" s="1"/>
  <c r="AU10" i="45"/>
  <c r="B10" i="45" s="1"/>
  <c r="AU27" i="45"/>
  <c r="B27" i="45" s="1"/>
  <c r="AU11" i="45"/>
  <c r="B11" i="45" s="1"/>
  <c r="AU7" i="45"/>
  <c r="B7" i="45" s="1"/>
  <c r="AU26" i="45"/>
  <c r="B26" i="45" s="1"/>
  <c r="AU3" i="45"/>
  <c r="B3" i="45" s="1"/>
  <c r="B98" i="45" s="1"/>
  <c r="AU9" i="45"/>
  <c r="B9" i="45" s="1"/>
  <c r="AU25" i="45"/>
  <c r="B25" i="45" s="1"/>
  <c r="AU30" i="45"/>
  <c r="B30" i="45" s="1"/>
  <c r="AU15" i="45"/>
  <c r="B15" i="45" s="1"/>
  <c r="AU23" i="45"/>
  <c r="B23" i="45" s="1"/>
  <c r="AU29" i="45"/>
  <c r="B29" i="45" s="1"/>
  <c r="AU14" i="45"/>
  <c r="B14" i="45" s="1"/>
  <c r="AU20" i="45"/>
  <c r="B20" i="45" s="1"/>
  <c r="AU22" i="45"/>
  <c r="B22" i="45" s="1"/>
  <c r="AU4" i="45"/>
  <c r="B4" i="45" s="1"/>
  <c r="AU12" i="45"/>
  <c r="B12" i="45" s="1"/>
  <c r="AV17" i="45"/>
  <c r="BC17" i="45" s="1"/>
  <c r="AU17" i="45"/>
  <c r="B17" i="45" s="1"/>
  <c r="AU8" i="45"/>
  <c r="B8" i="45" s="1"/>
  <c r="AV5" i="45"/>
  <c r="BC5" i="45" s="1"/>
  <c r="AV18" i="45"/>
  <c r="BC18" i="45" s="1"/>
  <c r="AV7" i="45"/>
  <c r="BC7" i="45" s="1"/>
  <c r="AV16" i="45"/>
  <c r="C16" i="45" s="1"/>
  <c r="AV11" i="45"/>
  <c r="C11" i="45" s="1"/>
  <c r="AV26" i="45"/>
  <c r="BC26" i="45" s="1"/>
  <c r="AS32" i="45"/>
  <c r="AS88" i="45" s="1"/>
  <c r="AV9" i="45"/>
  <c r="BC9" i="45" s="1"/>
  <c r="AV12" i="45"/>
  <c r="BC12" i="45" s="1"/>
  <c r="AV19" i="45"/>
  <c r="BC19" i="45" s="1"/>
  <c r="AV25" i="45"/>
  <c r="BC25" i="45" s="1"/>
  <c r="AV10" i="45"/>
  <c r="C10" i="45" s="1"/>
  <c r="AU24" i="45"/>
  <c r="B24" i="45" s="1"/>
  <c r="AV14" i="45"/>
  <c r="C14" i="45" s="1"/>
  <c r="AV27" i="45"/>
  <c r="BC27" i="45" s="1"/>
  <c r="AV28" i="45"/>
  <c r="BC28" i="45" s="1"/>
  <c r="AV8" i="45"/>
  <c r="BC8" i="45" s="1"/>
  <c r="D120" i="45"/>
  <c r="D117" i="45"/>
  <c r="D118" i="45"/>
  <c r="D26" i="45"/>
  <c r="D123" i="45" s="1"/>
  <c r="AU19" i="45"/>
  <c r="B19" i="45" s="1"/>
  <c r="AV21" i="45"/>
  <c r="AV30" i="45"/>
  <c r="D30" i="45"/>
  <c r="AU28" i="45"/>
  <c r="B28" i="45" s="1"/>
  <c r="AV22" i="45"/>
  <c r="AV24" i="45"/>
  <c r="AV20" i="45"/>
  <c r="AV3" i="45"/>
  <c r="AV4" i="45"/>
  <c r="AV6" i="45"/>
  <c r="AV29" i="45"/>
  <c r="AV15" i="45"/>
  <c r="AV23" i="45"/>
  <c r="D119" i="45"/>
  <c r="AV13" i="45"/>
  <c r="AU28" i="42"/>
  <c r="AU4" i="41"/>
  <c r="AU12" i="41"/>
  <c r="AU3" i="39"/>
  <c r="AU18" i="40"/>
  <c r="AU5" i="41"/>
  <c r="AU26" i="40"/>
  <c r="AU11" i="41"/>
  <c r="AU3" i="41"/>
  <c r="AU21" i="39"/>
  <c r="AU29" i="39"/>
  <c r="AU30" i="40"/>
  <c r="AU10" i="41"/>
  <c r="AU3" i="40"/>
  <c r="AU25" i="39"/>
  <c r="AU7" i="40"/>
  <c r="AU8" i="40"/>
  <c r="AU16" i="39"/>
  <c r="AU9" i="41"/>
  <c r="AU27" i="41"/>
  <c r="AU22" i="40"/>
  <c r="AU4" i="42"/>
  <c r="AU24" i="42"/>
  <c r="AU13" i="39"/>
  <c r="AU12" i="42"/>
  <c r="AU24" i="39"/>
  <c r="AU20" i="41"/>
  <c r="AU10" i="40"/>
  <c r="AU27" i="39"/>
  <c r="AS88" i="38"/>
  <c r="AU24" i="40"/>
  <c r="AU6" i="39"/>
  <c r="AU29" i="41"/>
  <c r="AU17" i="40"/>
  <c r="AU5" i="42"/>
  <c r="AU22" i="42"/>
  <c r="AU21" i="42"/>
  <c r="AU28" i="40"/>
  <c r="AU28" i="41"/>
  <c r="AU20" i="40"/>
  <c r="AU14" i="42"/>
  <c r="AU30" i="41"/>
  <c r="AU7" i="39"/>
  <c r="AU20" i="39"/>
  <c r="AU6" i="42"/>
  <c r="AU5" i="39"/>
  <c r="AU16" i="40"/>
  <c r="AU4" i="40"/>
  <c r="AU27" i="42"/>
  <c r="AU8" i="42"/>
  <c r="AU8" i="41"/>
  <c r="AU23" i="41"/>
  <c r="AU4" i="39"/>
  <c r="AU23" i="39"/>
  <c r="AU16" i="41"/>
  <c r="AU6" i="41"/>
  <c r="AU22" i="39"/>
  <c r="AU18" i="42"/>
  <c r="AU13" i="42"/>
  <c r="AU26" i="42"/>
  <c r="AU15" i="40"/>
  <c r="AU19" i="40"/>
  <c r="AV16" i="40"/>
  <c r="BC16" i="40" s="1"/>
  <c r="AW16" i="43"/>
  <c r="AV11" i="39"/>
  <c r="BC11" i="39" s="1"/>
  <c r="AU24" i="41"/>
  <c r="AU22" i="41"/>
  <c r="AU30" i="42"/>
  <c r="AU27" i="40"/>
  <c r="AU5" i="40"/>
  <c r="AU26" i="39"/>
  <c r="AU18" i="39"/>
  <c r="AU16" i="42"/>
  <c r="AU11" i="42"/>
  <c r="AW8" i="43"/>
  <c r="AU14" i="40"/>
  <c r="AU25" i="40"/>
  <c r="AW17" i="43"/>
  <c r="AV18" i="41"/>
  <c r="BC18" i="41" s="1"/>
  <c r="AU26" i="41"/>
  <c r="AU9" i="40"/>
  <c r="AV18" i="42"/>
  <c r="BC18" i="42" s="1"/>
  <c r="AW21" i="43"/>
  <c r="AV6" i="41"/>
  <c r="BC6" i="41" s="1"/>
  <c r="AU17" i="39"/>
  <c r="AU19" i="39"/>
  <c r="AU10" i="39"/>
  <c r="AU14" i="39"/>
  <c r="AV16" i="41"/>
  <c r="BC16" i="41" s="1"/>
  <c r="AV25" i="40"/>
  <c r="BC25" i="40" s="1"/>
  <c r="AU17" i="42"/>
  <c r="AU29" i="42"/>
  <c r="AU29" i="40"/>
  <c r="AV30" i="40"/>
  <c r="BC30" i="40" s="1"/>
  <c r="AV23" i="40"/>
  <c r="BC23" i="40" s="1"/>
  <c r="AU11" i="40"/>
  <c r="AV13" i="40"/>
  <c r="BC13" i="40" s="1"/>
  <c r="AU7" i="41"/>
  <c r="AU14" i="41"/>
  <c r="AU9" i="39"/>
  <c r="AV8" i="40"/>
  <c r="BC8" i="40" s="1"/>
  <c r="AU15" i="41"/>
  <c r="AU17" i="41"/>
  <c r="AV20" i="40"/>
  <c r="BC20" i="40" s="1"/>
  <c r="AU3" i="42"/>
  <c r="AU10" i="42"/>
  <c r="AV19" i="40"/>
  <c r="BC19" i="40" s="1"/>
  <c r="AV5" i="40"/>
  <c r="BC5" i="40" s="1"/>
  <c r="AV10" i="40"/>
  <c r="BC10" i="40" s="1"/>
  <c r="AV3" i="40"/>
  <c r="BC3" i="40" s="1"/>
  <c r="AW9" i="43"/>
  <c r="AV15" i="40"/>
  <c r="BC15" i="40" s="1"/>
  <c r="AV24" i="40"/>
  <c r="BC24" i="40" s="1"/>
  <c r="AV27" i="40"/>
  <c r="BC27" i="40" s="1"/>
  <c r="AV12" i="40"/>
  <c r="BC12" i="40" s="1"/>
  <c r="AV19" i="41"/>
  <c r="BC19" i="41" s="1"/>
  <c r="AW20" i="43"/>
  <c r="AW24" i="43"/>
  <c r="AV28" i="40"/>
  <c r="BC28" i="40" s="1"/>
  <c r="AU9" i="42"/>
  <c r="AU12" i="39"/>
  <c r="AU28" i="39"/>
  <c r="AV7" i="42"/>
  <c r="BC7" i="42" s="1"/>
  <c r="AV16" i="42"/>
  <c r="BC16" i="42" s="1"/>
  <c r="AU7" i="42"/>
  <c r="AW5" i="43"/>
  <c r="AV20" i="42"/>
  <c r="BC20" i="42" s="1"/>
  <c r="AV24" i="42"/>
  <c r="BC24" i="42" s="1"/>
  <c r="AW4" i="43"/>
  <c r="AV17" i="42"/>
  <c r="BC17" i="42" s="1"/>
  <c r="AU15" i="39"/>
  <c r="AU6" i="40"/>
  <c r="AU13" i="40"/>
  <c r="AV7" i="40"/>
  <c r="BC7" i="40" s="1"/>
  <c r="AU23" i="40"/>
  <c r="AV10" i="42"/>
  <c r="BC10" i="42" s="1"/>
  <c r="AU18" i="41"/>
  <c r="AU25" i="41"/>
  <c r="AV27" i="39"/>
  <c r="BC27" i="39" s="1"/>
  <c r="AV12" i="42"/>
  <c r="BC12" i="42" s="1"/>
  <c r="AS32" i="42"/>
  <c r="AS88" i="42" s="1"/>
  <c r="AU19" i="42"/>
  <c r="AU15" i="42"/>
  <c r="AU13" i="41"/>
  <c r="AU19" i="41"/>
  <c r="AW29" i="43"/>
  <c r="AV6" i="42"/>
  <c r="BC6" i="42" s="1"/>
  <c r="AU23" i="42"/>
  <c r="AW12" i="43"/>
  <c r="AV22" i="39"/>
  <c r="BC22" i="39" s="1"/>
  <c r="AV17" i="40"/>
  <c r="BC17" i="40" s="1"/>
  <c r="AU30" i="39"/>
  <c r="AW13" i="43"/>
  <c r="AW25" i="43"/>
  <c r="AW28" i="43"/>
  <c r="AV5" i="42"/>
  <c r="BC5" i="42" s="1"/>
  <c r="AV23" i="42"/>
  <c r="BC23" i="42" s="1"/>
  <c r="AV28" i="41"/>
  <c r="BC28" i="41" s="1"/>
  <c r="J2" i="39"/>
  <c r="AV15" i="42"/>
  <c r="BC15" i="42" s="1"/>
  <c r="AV10" i="41"/>
  <c r="BC10" i="41" s="1"/>
  <c r="F4" i="42"/>
  <c r="H4" i="42"/>
  <c r="AU21" i="41"/>
  <c r="AV8" i="41"/>
  <c r="BC8" i="41" s="1"/>
  <c r="AV11" i="41"/>
  <c r="BC11" i="41" s="1"/>
  <c r="AV25" i="41"/>
  <c r="BC25" i="41" s="1"/>
  <c r="AV15" i="41"/>
  <c r="BC15" i="41" s="1"/>
  <c r="I3" i="37"/>
  <c r="G4" i="37"/>
  <c r="AV9" i="41"/>
  <c r="BC9" i="41" s="1"/>
  <c r="AV3" i="41"/>
  <c r="H4" i="41"/>
  <c r="F4" i="41" s="1"/>
  <c r="AV20" i="41"/>
  <c r="BC20" i="41" s="1"/>
  <c r="I3" i="40"/>
  <c r="G4" i="40"/>
  <c r="AV17" i="39"/>
  <c r="BC17" i="39" s="1"/>
  <c r="F3" i="37"/>
  <c r="AU8" i="39"/>
  <c r="AV20" i="39"/>
  <c r="BC20" i="39" s="1"/>
  <c r="AV7" i="39"/>
  <c r="BC7" i="39" s="1"/>
  <c r="AV19" i="39"/>
  <c r="BC19" i="39" s="1"/>
  <c r="AV16" i="39"/>
  <c r="BC16" i="39" s="1"/>
  <c r="AV26" i="39"/>
  <c r="BC26" i="39" s="1"/>
  <c r="AV6" i="39"/>
  <c r="BC6" i="39" s="1"/>
  <c r="AV10" i="39"/>
  <c r="BC10" i="39" s="1"/>
  <c r="AV28" i="39"/>
  <c r="BC28" i="39" s="1"/>
  <c r="AV13" i="39"/>
  <c r="BC13" i="39" s="1"/>
  <c r="AV30" i="39"/>
  <c r="BC30" i="39" s="1"/>
  <c r="AS32" i="39"/>
  <c r="AS88" i="39" s="1"/>
  <c r="AV5" i="39"/>
  <c r="BC5" i="39" s="1"/>
  <c r="AV15" i="39"/>
  <c r="BC15" i="39" s="1"/>
  <c r="AV14" i="39"/>
  <c r="BC14" i="39" s="1"/>
  <c r="AV24" i="39"/>
  <c r="BC24" i="39" s="1"/>
  <c r="AV23" i="39"/>
  <c r="BC23" i="39" s="1"/>
  <c r="AV4" i="39"/>
  <c r="BC4" i="39" s="1"/>
  <c r="AV29" i="39"/>
  <c r="BC29" i="39" s="1"/>
  <c r="AV25" i="39"/>
  <c r="BC25" i="39" s="1"/>
  <c r="AV21" i="39"/>
  <c r="BC21" i="39" s="1"/>
  <c r="G4" i="43"/>
  <c r="I3" i="43"/>
  <c r="AV25" i="42"/>
  <c r="BC25" i="42" s="1"/>
  <c r="AV4" i="41"/>
  <c r="BC4" i="41" s="1"/>
  <c r="BC3" i="43"/>
  <c r="AW30" i="43" s="1"/>
  <c r="AV32" i="43"/>
  <c r="AV88" i="43" s="1"/>
  <c r="J3" i="41"/>
  <c r="AV27" i="41"/>
  <c r="BC27" i="41" s="1"/>
  <c r="AU11" i="39"/>
  <c r="AV3" i="39"/>
  <c r="AV30" i="41"/>
  <c r="BC30" i="41" s="1"/>
  <c r="AV24" i="41"/>
  <c r="BC24" i="41" s="1"/>
  <c r="AU25" i="42"/>
  <c r="AV9" i="42"/>
  <c r="BC9" i="42" s="1"/>
  <c r="AV11" i="42"/>
  <c r="BC11" i="42" s="1"/>
  <c r="AV3" i="42"/>
  <c r="AV27" i="42"/>
  <c r="BC27" i="42" s="1"/>
  <c r="AV29" i="42"/>
  <c r="BC29" i="42" s="1"/>
  <c r="AV8" i="42"/>
  <c r="BC8" i="42" s="1"/>
  <c r="AV28" i="42"/>
  <c r="BC28" i="42" s="1"/>
  <c r="AV23" i="41"/>
  <c r="BC23" i="41" s="1"/>
  <c r="AU12" i="40"/>
  <c r="AV22" i="40"/>
  <c r="BC22" i="40" s="1"/>
  <c r="AV26" i="40"/>
  <c r="BC26" i="40" s="1"/>
  <c r="H3" i="39"/>
  <c r="J3" i="44"/>
  <c r="AV26" i="41"/>
  <c r="BC26" i="41" s="1"/>
  <c r="AV13" i="41"/>
  <c r="BC13" i="41" s="1"/>
  <c r="AV9" i="39"/>
  <c r="BC9" i="39" s="1"/>
  <c r="AV22" i="42"/>
  <c r="BC22" i="42" s="1"/>
  <c r="AV29" i="41"/>
  <c r="BC29" i="41" s="1"/>
  <c r="AV4" i="42"/>
  <c r="BC4" i="42" s="1"/>
  <c r="AU21" i="40"/>
  <c r="AV4" i="40"/>
  <c r="BC4" i="40" s="1"/>
  <c r="AV6" i="40"/>
  <c r="BC6" i="40" s="1"/>
  <c r="AV14" i="40"/>
  <c r="BC14" i="40" s="1"/>
  <c r="AV29" i="40"/>
  <c r="BC29" i="40" s="1"/>
  <c r="AV18" i="40"/>
  <c r="BC18" i="40" s="1"/>
  <c r="AS32" i="40"/>
  <c r="AS88" i="40" s="1"/>
  <c r="AV9" i="40"/>
  <c r="BC9" i="40" s="1"/>
  <c r="AV11" i="40"/>
  <c r="BC11" i="40" s="1"/>
  <c r="AV21" i="40"/>
  <c r="BC21" i="40" s="1"/>
  <c r="H4" i="44"/>
  <c r="F4" i="44" s="1"/>
  <c r="AV14" i="41"/>
  <c r="BC14" i="41" s="1"/>
  <c r="AV22" i="41"/>
  <c r="BC22" i="41" s="1"/>
  <c r="AV21" i="41"/>
  <c r="BC21" i="41" s="1"/>
  <c r="AV13" i="42"/>
  <c r="BC13" i="42" s="1"/>
  <c r="AV26" i="42"/>
  <c r="BC26" i="42" s="1"/>
  <c r="AV5" i="41"/>
  <c r="BC5" i="41" s="1"/>
  <c r="AV21" i="42"/>
  <c r="BC21" i="42" s="1"/>
  <c r="AV19" i="42"/>
  <c r="BC19" i="42" s="1"/>
  <c r="AU32" i="43"/>
  <c r="AU88" i="43" s="1"/>
  <c r="AV8" i="39"/>
  <c r="BC8" i="39" s="1"/>
  <c r="AV18" i="39"/>
  <c r="BC18" i="39" s="1"/>
  <c r="AV17" i="41"/>
  <c r="BC17" i="41" s="1"/>
  <c r="AV7" i="41"/>
  <c r="BC7" i="41" s="1"/>
  <c r="AV12" i="39"/>
  <c r="BC12" i="39" s="1"/>
  <c r="AV30" i="42"/>
  <c r="BC30" i="42" s="1"/>
  <c r="AS32" i="41"/>
  <c r="AS88" i="41" s="1"/>
  <c r="J3" i="42"/>
  <c r="AV14" i="42"/>
  <c r="BC14" i="42" s="1"/>
  <c r="AV12" i="41"/>
  <c r="BC12" i="41" s="1"/>
  <c r="C19" i="45" l="1"/>
  <c r="C7" i="45"/>
  <c r="BC16" i="45"/>
  <c r="C9" i="45"/>
  <c r="C26" i="45"/>
  <c r="C17" i="45"/>
  <c r="D121" i="45"/>
  <c r="C25" i="45"/>
  <c r="C12" i="45"/>
  <c r="D88" i="45"/>
  <c r="Q3" i="45"/>
  <c r="BC11" i="45"/>
  <c r="C18" i="45"/>
  <c r="C5" i="45"/>
  <c r="C8" i="45"/>
  <c r="C28" i="45"/>
  <c r="BC14" i="45"/>
  <c r="C27" i="45"/>
  <c r="BC10" i="45"/>
  <c r="D122" i="45"/>
  <c r="B124" i="45"/>
  <c r="B122" i="45"/>
  <c r="B101" i="45"/>
  <c r="B115" i="45"/>
  <c r="P2" i="45"/>
  <c r="B103" i="45"/>
  <c r="B102" i="45"/>
  <c r="B116" i="45"/>
  <c r="B114" i="45"/>
  <c r="O5" i="45"/>
  <c r="B107" i="45"/>
  <c r="O3" i="45"/>
  <c r="B109" i="45"/>
  <c r="B108" i="45"/>
  <c r="B106" i="45"/>
  <c r="B120" i="45"/>
  <c r="B99" i="45"/>
  <c r="O2" i="45"/>
  <c r="B100" i="45"/>
  <c r="B112" i="45"/>
  <c r="O4" i="45"/>
  <c r="O7" i="45"/>
  <c r="B121" i="45"/>
  <c r="B105" i="45"/>
  <c r="B104" i="45"/>
  <c r="Q2" i="45"/>
  <c r="B123" i="45"/>
  <c r="B119" i="45"/>
  <c r="B125" i="45"/>
  <c r="B88" i="45"/>
  <c r="B118" i="45"/>
  <c r="B111" i="45"/>
  <c r="B117" i="45"/>
  <c r="B113" i="45"/>
  <c r="B110" i="45"/>
  <c r="R2" i="45"/>
  <c r="Q7" i="45"/>
  <c r="C4" i="45"/>
  <c r="BC4" i="45"/>
  <c r="BC30" i="45"/>
  <c r="C30" i="45"/>
  <c r="D124" i="45"/>
  <c r="AU32" i="45"/>
  <c r="AU88" i="45" s="1"/>
  <c r="BC15" i="45"/>
  <c r="C15" i="45"/>
  <c r="BC3" i="45"/>
  <c r="C3" i="45"/>
  <c r="AV32" i="45"/>
  <c r="AV88" i="45" s="1"/>
  <c r="BC21" i="45"/>
  <c r="C21" i="45"/>
  <c r="BC29" i="45"/>
  <c r="C29" i="45"/>
  <c r="BC20" i="45"/>
  <c r="C20" i="45"/>
  <c r="Q4" i="45"/>
  <c r="BC13" i="45"/>
  <c r="C13" i="45"/>
  <c r="BC6" i="45"/>
  <c r="C6" i="45"/>
  <c r="BC24" i="45"/>
  <c r="C24" i="45"/>
  <c r="Q5" i="45"/>
  <c r="D125" i="45"/>
  <c r="BC23" i="45"/>
  <c r="C23" i="45"/>
  <c r="BC22" i="45"/>
  <c r="C22" i="45"/>
  <c r="AW22" i="43"/>
  <c r="AW27" i="43"/>
  <c r="AU88" i="38"/>
  <c r="AW19" i="43"/>
  <c r="AV88" i="38"/>
  <c r="AW8" i="40"/>
  <c r="AW24" i="42"/>
  <c r="AW18" i="43"/>
  <c r="AW6" i="43"/>
  <c r="AW24" i="40"/>
  <c r="AW14" i="43"/>
  <c r="AW11" i="43"/>
  <c r="AW29" i="40"/>
  <c r="AW23" i="43"/>
  <c r="AW17" i="41"/>
  <c r="AW20" i="40"/>
  <c r="AW4" i="42"/>
  <c r="AW25" i="41"/>
  <c r="AW24" i="41"/>
  <c r="AW29" i="39"/>
  <c r="AW27" i="40"/>
  <c r="AW12" i="39"/>
  <c r="AW7" i="43"/>
  <c r="AW16" i="42"/>
  <c r="AW4" i="40"/>
  <c r="AW3" i="40"/>
  <c r="AU32" i="42"/>
  <c r="AU88" i="42" s="1"/>
  <c r="AW25" i="39"/>
  <c r="AW10" i="43"/>
  <c r="AU32" i="41"/>
  <c r="AU88" i="41" s="1"/>
  <c r="AW16" i="41"/>
  <c r="AW15" i="43"/>
  <c r="AW18" i="40"/>
  <c r="AW9" i="40"/>
  <c r="AW6" i="40"/>
  <c r="AW13" i="39"/>
  <c r="AW20" i="41"/>
  <c r="AW28" i="40"/>
  <c r="AW26" i="40"/>
  <c r="AW21" i="42"/>
  <c r="AW21" i="39"/>
  <c r="AW14" i="40"/>
  <c r="AW16" i="40"/>
  <c r="AW28" i="42"/>
  <c r="AW26" i="43"/>
  <c r="AW9" i="39"/>
  <c r="AW9" i="41"/>
  <c r="AW5" i="39"/>
  <c r="AW13" i="42"/>
  <c r="AW10" i="40"/>
  <c r="AW5" i="41"/>
  <c r="AW8" i="41"/>
  <c r="AW28" i="39"/>
  <c r="AW15" i="40"/>
  <c r="AW29" i="41"/>
  <c r="AW7" i="40"/>
  <c r="AW12" i="40"/>
  <c r="AW19" i="40"/>
  <c r="AW17" i="42"/>
  <c r="AW8" i="42"/>
  <c r="AW22" i="40"/>
  <c r="AW25" i="40"/>
  <c r="AW29" i="42"/>
  <c r="AW30" i="40"/>
  <c r="AW28" i="41"/>
  <c r="AW4" i="39"/>
  <c r="AW16" i="39"/>
  <c r="AW8" i="39"/>
  <c r="AW20" i="42"/>
  <c r="AW24" i="39"/>
  <c r="AW17" i="40"/>
  <c r="AW25" i="42"/>
  <c r="AW9" i="42"/>
  <c r="AW5" i="40"/>
  <c r="AW3" i="43"/>
  <c r="AW21" i="40"/>
  <c r="AW17" i="39"/>
  <c r="AW23" i="40"/>
  <c r="AW4" i="41"/>
  <c r="AW13" i="41"/>
  <c r="AW20" i="39"/>
  <c r="AW12" i="41"/>
  <c r="AW12" i="42"/>
  <c r="AW21" i="41"/>
  <c r="AW5" i="42"/>
  <c r="AW13" i="40"/>
  <c r="AW11" i="40"/>
  <c r="H4" i="37"/>
  <c r="I3" i="39"/>
  <c r="G4" i="39"/>
  <c r="J3" i="37"/>
  <c r="F3" i="39"/>
  <c r="AU32" i="39"/>
  <c r="AU88" i="39" s="1"/>
  <c r="AV32" i="40"/>
  <c r="AV88" i="40" s="1"/>
  <c r="BC3" i="42"/>
  <c r="AW7" i="42" s="1"/>
  <c r="AV32" i="42"/>
  <c r="AV88" i="42" s="1"/>
  <c r="J3" i="43"/>
  <c r="G5" i="44"/>
  <c r="I4" i="44"/>
  <c r="F4" i="43"/>
  <c r="H4" i="43"/>
  <c r="AU32" i="40"/>
  <c r="AU88" i="40" s="1"/>
  <c r="AV32" i="39"/>
  <c r="AV88" i="39" s="1"/>
  <c r="BC3" i="39"/>
  <c r="AW7" i="39" s="1"/>
  <c r="I4" i="41"/>
  <c r="G5" i="41"/>
  <c r="H4" i="40"/>
  <c r="F4" i="40" s="1"/>
  <c r="BC3" i="41"/>
  <c r="AW18" i="41" s="1"/>
  <c r="AV32" i="41"/>
  <c r="AV88" i="41" s="1"/>
  <c r="J3" i="40"/>
  <c r="I4" i="42"/>
  <c r="G5" i="42"/>
  <c r="AW14" i="45" l="1"/>
  <c r="E14" i="45" s="1"/>
  <c r="AW26" i="45"/>
  <c r="E26" i="45" s="1"/>
  <c r="Q8" i="45"/>
  <c r="AW7" i="45"/>
  <c r="E7" i="45" s="1"/>
  <c r="AW19" i="45"/>
  <c r="E19" i="45" s="1"/>
  <c r="AW28" i="45"/>
  <c r="E28" i="45" s="1"/>
  <c r="AW11" i="45"/>
  <c r="E11" i="45" s="1"/>
  <c r="Q9" i="45"/>
  <c r="AW17" i="45"/>
  <c r="E17" i="45" s="1"/>
  <c r="AW6" i="45"/>
  <c r="E6" i="45" s="1"/>
  <c r="AW9" i="45"/>
  <c r="E9" i="45" s="1"/>
  <c r="AW23" i="45"/>
  <c r="E23" i="45" s="1"/>
  <c r="AW4" i="45"/>
  <c r="E4" i="45" s="1"/>
  <c r="AW25" i="45"/>
  <c r="E25" i="45" s="1"/>
  <c r="AW27" i="45"/>
  <c r="E27" i="45" s="1"/>
  <c r="AW12" i="45"/>
  <c r="E12" i="45" s="1"/>
  <c r="AW22" i="45"/>
  <c r="E22" i="45" s="1"/>
  <c r="AW30" i="45"/>
  <c r="E30" i="45" s="1"/>
  <c r="AW21" i="45"/>
  <c r="E21" i="45" s="1"/>
  <c r="AW16" i="45"/>
  <c r="E16" i="45" s="1"/>
  <c r="AW3" i="45"/>
  <c r="E3" i="45" s="1"/>
  <c r="AW8" i="45"/>
  <c r="E8" i="45" s="1"/>
  <c r="AW18" i="45"/>
  <c r="E18" i="45" s="1"/>
  <c r="Q6" i="45"/>
  <c r="Q10" i="45" s="1"/>
  <c r="AW29" i="45"/>
  <c r="E29" i="45" s="1"/>
  <c r="AW15" i="45"/>
  <c r="E15" i="45" s="1"/>
  <c r="AW5" i="45"/>
  <c r="E5" i="45" s="1"/>
  <c r="AW13" i="45"/>
  <c r="E13" i="45" s="1"/>
  <c r="O8" i="45"/>
  <c r="AW20" i="45"/>
  <c r="E20" i="45" s="1"/>
  <c r="AW10" i="45"/>
  <c r="E10" i="45" s="1"/>
  <c r="AW24" i="45"/>
  <c r="E24" i="45" s="1"/>
  <c r="O6" i="45"/>
  <c r="C119" i="45"/>
  <c r="C111" i="45"/>
  <c r="C103" i="45"/>
  <c r="C122" i="45"/>
  <c r="C114" i="45"/>
  <c r="C106" i="45"/>
  <c r="C98" i="45"/>
  <c r="C116" i="45"/>
  <c r="C125" i="45"/>
  <c r="C117" i="45"/>
  <c r="C109" i="45"/>
  <c r="C101" i="45"/>
  <c r="P5" i="45"/>
  <c r="C108" i="45"/>
  <c r="C120" i="45"/>
  <c r="C112" i="45"/>
  <c r="C104" i="45"/>
  <c r="C88" i="45"/>
  <c r="C123" i="45"/>
  <c r="C115" i="45"/>
  <c r="C107" i="45"/>
  <c r="C99" i="45"/>
  <c r="P4" i="45"/>
  <c r="C100" i="45"/>
  <c r="C118" i="45"/>
  <c r="C110" i="45"/>
  <c r="C102" i="45"/>
  <c r="C121" i="45"/>
  <c r="C113" i="45"/>
  <c r="C105" i="45"/>
  <c r="P7" i="45"/>
  <c r="P8" i="45" s="1"/>
  <c r="P3" i="45"/>
  <c r="P9" i="45" s="1"/>
  <c r="C124" i="45"/>
  <c r="O9" i="45"/>
  <c r="AW27" i="42"/>
  <c r="AW27" i="39"/>
  <c r="AW15" i="39"/>
  <c r="AW22" i="42"/>
  <c r="AW10" i="39"/>
  <c r="AW27" i="41"/>
  <c r="AW23" i="42"/>
  <c r="AW3" i="39"/>
  <c r="AW11" i="42"/>
  <c r="AW14" i="42"/>
  <c r="AW18" i="39"/>
  <c r="AW15" i="41"/>
  <c r="AW19" i="42"/>
  <c r="AW26" i="41"/>
  <c r="AW23" i="39"/>
  <c r="AW11" i="41"/>
  <c r="AW6" i="39"/>
  <c r="AW23" i="41"/>
  <c r="AW11" i="39"/>
  <c r="AW3" i="41"/>
  <c r="AW19" i="41"/>
  <c r="AW22" i="39"/>
  <c r="AW3" i="42"/>
  <c r="AW14" i="39"/>
  <c r="AW10" i="41"/>
  <c r="AW30" i="39"/>
  <c r="AW32" i="43"/>
  <c r="AW88" i="43" s="1"/>
  <c r="AW7" i="41"/>
  <c r="AW18" i="42"/>
  <c r="AW10" i="42"/>
  <c r="AW30" i="42"/>
  <c r="AW22" i="41"/>
  <c r="AW30" i="41"/>
  <c r="AW26" i="42"/>
  <c r="AW6" i="41"/>
  <c r="AW32" i="40"/>
  <c r="AW88" i="40" s="1"/>
  <c r="AW19" i="39"/>
  <c r="AW15" i="42"/>
  <c r="AW6" i="42"/>
  <c r="AW26" i="39"/>
  <c r="AW14" i="41"/>
  <c r="J3" i="39"/>
  <c r="I4" i="37"/>
  <c r="G5" i="37"/>
  <c r="F4" i="37"/>
  <c r="J4" i="44"/>
  <c r="H4" i="39"/>
  <c r="F4" i="39"/>
  <c r="G5" i="40"/>
  <c r="I4" i="40"/>
  <c r="H5" i="44"/>
  <c r="H5" i="42"/>
  <c r="F5" i="42"/>
  <c r="H5" i="41"/>
  <c r="F5" i="41"/>
  <c r="J4" i="42"/>
  <c r="J4" i="41"/>
  <c r="G5" i="43"/>
  <c r="I4" i="43"/>
  <c r="E99" i="45" l="1"/>
  <c r="E102" i="45"/>
  <c r="E101" i="45"/>
  <c r="E98" i="45"/>
  <c r="E100" i="45"/>
  <c r="E103" i="45"/>
  <c r="E120" i="45"/>
  <c r="E104" i="45"/>
  <c r="R7" i="45"/>
  <c r="R8" i="45" s="1"/>
  <c r="E119" i="45"/>
  <c r="E112" i="45"/>
  <c r="R5" i="45"/>
  <c r="E109" i="45"/>
  <c r="E113" i="45"/>
  <c r="E108" i="45"/>
  <c r="E121" i="45"/>
  <c r="E107" i="45"/>
  <c r="AW32" i="45"/>
  <c r="AW88" i="45" s="1"/>
  <c r="E116" i="45"/>
  <c r="E114" i="45"/>
  <c r="E115" i="45"/>
  <c r="E124" i="45"/>
  <c r="E123" i="45"/>
  <c r="E117" i="45"/>
  <c r="E106" i="45"/>
  <c r="E110" i="45"/>
  <c r="E88" i="45"/>
  <c r="E125" i="45"/>
  <c r="E111" i="45"/>
  <c r="R3" i="45"/>
  <c r="R9" i="45" s="1"/>
  <c r="E118" i="45"/>
  <c r="E122" i="45"/>
  <c r="E105" i="45"/>
  <c r="R4" i="45"/>
  <c r="P6" i="45"/>
  <c r="P10" i="45" s="1"/>
  <c r="Y2" i="45"/>
  <c r="Y3" i="45" s="1"/>
  <c r="O10" i="45"/>
  <c r="AW88" i="38"/>
  <c r="AW32" i="42"/>
  <c r="AW88" i="42" s="1"/>
  <c r="AW32" i="39"/>
  <c r="AW88" i="39" s="1"/>
  <c r="AW32" i="41"/>
  <c r="AW88" i="41" s="1"/>
  <c r="H5" i="40"/>
  <c r="J4" i="43"/>
  <c r="H5" i="43"/>
  <c r="F5" i="43" s="1"/>
  <c r="I5" i="42"/>
  <c r="G6" i="42"/>
  <c r="I5" i="41"/>
  <c r="G6" i="41"/>
  <c r="I4" i="39"/>
  <c r="G5" i="39"/>
  <c r="I5" i="44"/>
  <c r="G6" i="44"/>
  <c r="F5" i="44"/>
  <c r="J4" i="40"/>
  <c r="H5" i="37"/>
  <c r="F5" i="37" s="1"/>
  <c r="J4" i="37"/>
  <c r="R6" i="45" l="1"/>
  <c r="R10" i="45" s="1"/>
  <c r="Y4" i="45"/>
  <c r="G2" i="45" s="1"/>
  <c r="Y5" i="45"/>
  <c r="Y6" i="45" s="1"/>
  <c r="J5" i="41"/>
  <c r="H6" i="42"/>
  <c r="F6" i="42" s="1"/>
  <c r="J5" i="42"/>
  <c r="H6" i="44"/>
  <c r="F6" i="44" s="1"/>
  <c r="G6" i="40"/>
  <c r="I5" i="40"/>
  <c r="H6" i="41"/>
  <c r="J5" i="44"/>
  <c r="F5" i="40"/>
  <c r="F5" i="39"/>
  <c r="H5" i="39"/>
  <c r="I5" i="37"/>
  <c r="G6" i="37"/>
  <c r="J4" i="39"/>
  <c r="G6" i="43"/>
  <c r="I5" i="43"/>
  <c r="H2" i="45" l="1"/>
  <c r="F2" i="45" s="1"/>
  <c r="J5" i="37"/>
  <c r="G7" i="42"/>
  <c r="I6" i="42"/>
  <c r="I6" i="44"/>
  <c r="G7" i="44"/>
  <c r="H6" i="40"/>
  <c r="G7" i="41"/>
  <c r="I6" i="41"/>
  <c r="J5" i="43"/>
  <c r="G6" i="39"/>
  <c r="I5" i="39"/>
  <c r="F6" i="41"/>
  <c r="F6" i="37"/>
  <c r="H6" i="37"/>
  <c r="F6" i="43"/>
  <c r="H6" i="43"/>
  <c r="J5" i="40"/>
  <c r="I2" i="45" l="1"/>
  <c r="G3" i="45"/>
  <c r="H6" i="39"/>
  <c r="H7" i="42"/>
  <c r="F7" i="42" s="1"/>
  <c r="J5" i="39"/>
  <c r="I6" i="40"/>
  <c r="G7" i="40"/>
  <c r="J6" i="42"/>
  <c r="I6" i="43"/>
  <c r="G7" i="43"/>
  <c r="F6" i="40"/>
  <c r="J6" i="41"/>
  <c r="F7" i="44"/>
  <c r="H7" i="44"/>
  <c r="G7" i="37"/>
  <c r="I6" i="37"/>
  <c r="F7" i="41"/>
  <c r="H7" i="41"/>
  <c r="J6" i="44"/>
  <c r="H3" i="45" l="1"/>
  <c r="F3" i="45" s="1"/>
  <c r="J2" i="45"/>
  <c r="H7" i="43"/>
  <c r="J6" i="43"/>
  <c r="G7" i="39"/>
  <c r="I6" i="39"/>
  <c r="G8" i="41"/>
  <c r="I7" i="41"/>
  <c r="F6" i="39"/>
  <c r="G8" i="42"/>
  <c r="I7" i="42"/>
  <c r="H7" i="40"/>
  <c r="F7" i="40" s="1"/>
  <c r="J6" i="40"/>
  <c r="J6" i="37"/>
  <c r="F7" i="37"/>
  <c r="H7" i="37"/>
  <c r="G8" i="44"/>
  <c r="I7" i="44"/>
  <c r="G4" i="45" l="1"/>
  <c r="I3" i="45"/>
  <c r="J7" i="44"/>
  <c r="J7" i="41"/>
  <c r="H8" i="44"/>
  <c r="I7" i="37"/>
  <c r="G8" i="37"/>
  <c r="F8" i="41"/>
  <c r="H8" i="41"/>
  <c r="H8" i="42"/>
  <c r="I7" i="40"/>
  <c r="G8" i="40"/>
  <c r="J6" i="39"/>
  <c r="G8" i="43"/>
  <c r="I7" i="43"/>
  <c r="J7" i="42"/>
  <c r="H7" i="39"/>
  <c r="F7" i="39" s="1"/>
  <c r="F7" i="43"/>
  <c r="J3" i="45" l="1"/>
  <c r="H4" i="45"/>
  <c r="F4" i="45" s="1"/>
  <c r="J7" i="43"/>
  <c r="G9" i="41"/>
  <c r="I8" i="41"/>
  <c r="H8" i="37"/>
  <c r="J7" i="37"/>
  <c r="H8" i="40"/>
  <c r="F8" i="40"/>
  <c r="H8" i="43"/>
  <c r="F8" i="43"/>
  <c r="J7" i="40"/>
  <c r="G8" i="39"/>
  <c r="I7" i="39"/>
  <c r="G9" i="42"/>
  <c r="I8" i="42"/>
  <c r="G9" i="44"/>
  <c r="I8" i="44"/>
  <c r="F8" i="42"/>
  <c r="F8" i="44"/>
  <c r="G5" i="45" l="1"/>
  <c r="I4" i="45"/>
  <c r="I8" i="40"/>
  <c r="G9" i="40"/>
  <c r="J8" i="44"/>
  <c r="F9" i="44"/>
  <c r="H9" i="44"/>
  <c r="J8" i="41"/>
  <c r="J8" i="42"/>
  <c r="H9" i="41"/>
  <c r="F9" i="42"/>
  <c r="H9" i="42"/>
  <c r="G9" i="37"/>
  <c r="I8" i="37"/>
  <c r="H8" i="39"/>
  <c r="F8" i="39"/>
  <c r="J7" i="39"/>
  <c r="I8" i="43"/>
  <c r="G9" i="43"/>
  <c r="F8" i="37"/>
  <c r="J4" i="45" l="1"/>
  <c r="H5" i="45"/>
  <c r="F5" i="45" s="1"/>
  <c r="J8" i="37"/>
  <c r="H9" i="43"/>
  <c r="F9" i="43" s="1"/>
  <c r="H9" i="37"/>
  <c r="J8" i="43"/>
  <c r="G10" i="42"/>
  <c r="I9" i="42"/>
  <c r="G10" i="41"/>
  <c r="I9" i="41"/>
  <c r="I8" i="39"/>
  <c r="G9" i="39"/>
  <c r="H9" i="40"/>
  <c r="F9" i="41"/>
  <c r="G10" i="44"/>
  <c r="I9" i="44"/>
  <c r="J8" i="40"/>
  <c r="I5" i="45" l="1"/>
  <c r="G6" i="45"/>
  <c r="J9" i="41"/>
  <c r="H10" i="41"/>
  <c r="F10" i="41"/>
  <c r="I9" i="40"/>
  <c r="G10" i="40"/>
  <c r="H10" i="42"/>
  <c r="F10" i="42" s="1"/>
  <c r="J9" i="42"/>
  <c r="F9" i="40"/>
  <c r="I9" i="37"/>
  <c r="G10" i="37"/>
  <c r="J9" i="44"/>
  <c r="G10" i="43"/>
  <c r="I9" i="43"/>
  <c r="F10" i="44"/>
  <c r="H10" i="44"/>
  <c r="H9" i="39"/>
  <c r="F9" i="39" s="1"/>
  <c r="J8" i="39"/>
  <c r="F9" i="37"/>
  <c r="H6" i="45" l="1"/>
  <c r="J5" i="45"/>
  <c r="H10" i="43"/>
  <c r="I10" i="41"/>
  <c r="G11" i="41"/>
  <c r="J9" i="40"/>
  <c r="I9" i="39"/>
  <c r="G10" i="39"/>
  <c r="H10" i="37"/>
  <c r="I10" i="42"/>
  <c r="G11" i="42"/>
  <c r="J9" i="43"/>
  <c r="G11" i="44"/>
  <c r="I10" i="44"/>
  <c r="J9" i="37"/>
  <c r="H10" i="40"/>
  <c r="G7" i="45" l="1"/>
  <c r="I6" i="45"/>
  <c r="F6" i="45"/>
  <c r="J10" i="44"/>
  <c r="I10" i="37"/>
  <c r="G11" i="37"/>
  <c r="H11" i="42"/>
  <c r="F11" i="42"/>
  <c r="F11" i="44"/>
  <c r="H11" i="44"/>
  <c r="F10" i="37"/>
  <c r="J10" i="42"/>
  <c r="H10" i="39"/>
  <c r="F10" i="39"/>
  <c r="H11" i="41"/>
  <c r="J9" i="39"/>
  <c r="G11" i="40"/>
  <c r="I10" i="40"/>
  <c r="G11" i="43"/>
  <c r="I10" i="43"/>
  <c r="J10" i="41"/>
  <c r="F10" i="40"/>
  <c r="F10" i="43"/>
  <c r="J6" i="45" l="1"/>
  <c r="H7" i="45"/>
  <c r="F7" i="45" s="1"/>
  <c r="I11" i="41"/>
  <c r="G12" i="41"/>
  <c r="I11" i="44"/>
  <c r="G12" i="44"/>
  <c r="J10" i="40"/>
  <c r="I11" i="42"/>
  <c r="G12" i="42"/>
  <c r="H11" i="37"/>
  <c r="I10" i="39"/>
  <c r="G11" i="39"/>
  <c r="J10" i="37"/>
  <c r="H11" i="40"/>
  <c r="J10" i="43"/>
  <c r="H11" i="43"/>
  <c r="F11" i="43"/>
  <c r="F11" i="41"/>
  <c r="G8" i="45" l="1"/>
  <c r="I7" i="45"/>
  <c r="H11" i="39"/>
  <c r="G12" i="37"/>
  <c r="I11" i="37"/>
  <c r="G12" i="40"/>
  <c r="I11" i="40"/>
  <c r="F11" i="37"/>
  <c r="J10" i="39"/>
  <c r="F11" i="40"/>
  <c r="H12" i="44"/>
  <c r="J11" i="44"/>
  <c r="G12" i="43"/>
  <c r="I11" i="43"/>
  <c r="F12" i="42"/>
  <c r="H12" i="42"/>
  <c r="H12" i="41"/>
  <c r="F12" i="41"/>
  <c r="J11" i="42"/>
  <c r="J11" i="41"/>
  <c r="J7" i="45" l="1"/>
  <c r="H8" i="45"/>
  <c r="F8" i="45" s="1"/>
  <c r="J11" i="37"/>
  <c r="J11" i="43"/>
  <c r="H12" i="43"/>
  <c r="F12" i="43"/>
  <c r="J11" i="40"/>
  <c r="F12" i="37"/>
  <c r="H12" i="37"/>
  <c r="I12" i="41"/>
  <c r="G13" i="41"/>
  <c r="G13" i="44"/>
  <c r="I12" i="44"/>
  <c r="H12" i="40"/>
  <c r="F12" i="40" s="1"/>
  <c r="G12" i="39"/>
  <c r="I11" i="39"/>
  <c r="I12" i="42"/>
  <c r="G13" i="42"/>
  <c r="F12" i="44"/>
  <c r="F11" i="39"/>
  <c r="I8" i="45" l="1"/>
  <c r="G9" i="45"/>
  <c r="J12" i="44"/>
  <c r="H13" i="44"/>
  <c r="F13" i="44"/>
  <c r="I12" i="43"/>
  <c r="G13" i="43"/>
  <c r="H13" i="42"/>
  <c r="H13" i="41"/>
  <c r="J12" i="41"/>
  <c r="J12" i="42"/>
  <c r="I12" i="40"/>
  <c r="G13" i="40"/>
  <c r="J11" i="39"/>
  <c r="H12" i="39"/>
  <c r="G13" i="37"/>
  <c r="I12" i="37"/>
  <c r="H9" i="45" l="1"/>
  <c r="J8" i="45"/>
  <c r="H13" i="40"/>
  <c r="I13" i="41"/>
  <c r="G14" i="41"/>
  <c r="I13" i="44"/>
  <c r="G14" i="44"/>
  <c r="J12" i="43"/>
  <c r="G14" i="42"/>
  <c r="I13" i="42"/>
  <c r="I12" i="39"/>
  <c r="G13" i="39"/>
  <c r="J12" i="37"/>
  <c r="H13" i="37"/>
  <c r="F13" i="37" s="1"/>
  <c r="F13" i="42"/>
  <c r="J12" i="40"/>
  <c r="F13" i="41"/>
  <c r="F12" i="39"/>
  <c r="H13" i="43"/>
  <c r="G10" i="45" l="1"/>
  <c r="I9" i="45"/>
  <c r="F9" i="45"/>
  <c r="J13" i="44"/>
  <c r="J13" i="42"/>
  <c r="H14" i="42"/>
  <c r="I14" i="42" s="1"/>
  <c r="F14" i="42"/>
  <c r="H14" i="41"/>
  <c r="I14" i="41" s="1"/>
  <c r="J13" i="41"/>
  <c r="I13" i="43"/>
  <c r="G14" i="43"/>
  <c r="F13" i="43"/>
  <c r="G14" i="40"/>
  <c r="I13" i="40"/>
  <c r="H14" i="44"/>
  <c r="I14" i="44" s="1"/>
  <c r="G14" i="37"/>
  <c r="I13" i="37"/>
  <c r="H13" i="39"/>
  <c r="F13" i="40"/>
  <c r="J12" i="39"/>
  <c r="H10" i="45" l="1"/>
  <c r="F10" i="45" s="1"/>
  <c r="J9" i="45"/>
  <c r="J14" i="44"/>
  <c r="J14" i="42"/>
  <c r="J13" i="43"/>
  <c r="J13" i="37"/>
  <c r="J13" i="40"/>
  <c r="J14" i="41"/>
  <c r="H14" i="37"/>
  <c r="I14" i="37" s="1"/>
  <c r="I13" i="39"/>
  <c r="G14" i="39"/>
  <c r="F14" i="41"/>
  <c r="F14" i="44"/>
  <c r="H14" i="43"/>
  <c r="I14" i="43" s="1"/>
  <c r="H14" i="40"/>
  <c r="I14" i="40" s="1"/>
  <c r="F13" i="39"/>
  <c r="G11" i="45" l="1"/>
  <c r="I10" i="45"/>
  <c r="H14" i="39"/>
  <c r="I14" i="39" s="1"/>
  <c r="J15" i="41"/>
  <c r="F14" i="40"/>
  <c r="K14" i="42"/>
  <c r="J15" i="42"/>
  <c r="J13" i="39"/>
  <c r="J14" i="40"/>
  <c r="J14" i="37"/>
  <c r="J14" i="43"/>
  <c r="F14" i="43"/>
  <c r="F14" i="37"/>
  <c r="K14" i="44"/>
  <c r="J15" i="44"/>
  <c r="J10" i="45" l="1"/>
  <c r="H11" i="45"/>
  <c r="F11" i="45" s="1"/>
  <c r="J15" i="40"/>
  <c r="L2" i="41"/>
  <c r="K2" i="41"/>
  <c r="L3" i="41"/>
  <c r="K3" i="41"/>
  <c r="L4" i="41"/>
  <c r="K4" i="41"/>
  <c r="L5" i="41"/>
  <c r="K5" i="41"/>
  <c r="L6" i="41"/>
  <c r="K6" i="41"/>
  <c r="L7" i="41"/>
  <c r="K7" i="41"/>
  <c r="L8" i="41"/>
  <c r="K8" i="41"/>
  <c r="L9" i="41"/>
  <c r="K9" i="41"/>
  <c r="L10" i="41"/>
  <c r="K10" i="41"/>
  <c r="L11" i="41"/>
  <c r="K11" i="41"/>
  <c r="L12" i="41"/>
  <c r="K12" i="41"/>
  <c r="L13" i="41"/>
  <c r="K13" i="41"/>
  <c r="L14" i="41"/>
  <c r="J15" i="43"/>
  <c r="K14" i="41"/>
  <c r="J14" i="39"/>
  <c r="J15" i="37"/>
  <c r="L2" i="44"/>
  <c r="K2" i="44"/>
  <c r="K15" i="44" s="1"/>
  <c r="L3" i="44"/>
  <c r="K3" i="44"/>
  <c r="L4" i="44"/>
  <c r="K4" i="44"/>
  <c r="L5" i="44"/>
  <c r="K5" i="44"/>
  <c r="L6" i="44"/>
  <c r="K6" i="44"/>
  <c r="L7" i="44"/>
  <c r="K7" i="44"/>
  <c r="L8" i="44"/>
  <c r="K8" i="44"/>
  <c r="L9" i="44"/>
  <c r="K9" i="44"/>
  <c r="L10" i="44"/>
  <c r="K10" i="44"/>
  <c r="L11" i="44"/>
  <c r="K11" i="44"/>
  <c r="L12" i="44"/>
  <c r="K12" i="44"/>
  <c r="L13" i="44"/>
  <c r="L14" i="44"/>
  <c r="K13" i="44"/>
  <c r="L2" i="42"/>
  <c r="K2" i="42"/>
  <c r="L3" i="42"/>
  <c r="K3" i="42"/>
  <c r="L4" i="42"/>
  <c r="K4" i="42"/>
  <c r="L5" i="42"/>
  <c r="K5" i="42"/>
  <c r="L6" i="42"/>
  <c r="K6" i="42"/>
  <c r="L7" i="42"/>
  <c r="K7" i="42"/>
  <c r="L8" i="42"/>
  <c r="K8" i="42"/>
  <c r="L9" i="42"/>
  <c r="K9" i="42"/>
  <c r="L10" i="42"/>
  <c r="K10" i="42"/>
  <c r="L11" i="42"/>
  <c r="K11" i="42"/>
  <c r="L12" i="42"/>
  <c r="K12" i="42"/>
  <c r="L13" i="42"/>
  <c r="L14" i="42"/>
  <c r="K13" i="42"/>
  <c r="F14" i="39"/>
  <c r="G12" i="45" l="1"/>
  <c r="I11" i="45"/>
  <c r="L2" i="43"/>
  <c r="K2" i="43"/>
  <c r="L3" i="43"/>
  <c r="K3" i="43"/>
  <c r="L4" i="43"/>
  <c r="K4" i="43"/>
  <c r="L5" i="43"/>
  <c r="K5" i="43"/>
  <c r="L6" i="43"/>
  <c r="K6" i="43"/>
  <c r="L7" i="43"/>
  <c r="K7" i="43"/>
  <c r="L8" i="43"/>
  <c r="K8" i="43"/>
  <c r="L9" i="43"/>
  <c r="K9" i="43"/>
  <c r="L10" i="43"/>
  <c r="K10" i="43"/>
  <c r="L11" i="43"/>
  <c r="K11" i="43"/>
  <c r="L12" i="43"/>
  <c r="K12" i="43"/>
  <c r="L13" i="43"/>
  <c r="L14" i="43"/>
  <c r="K13" i="43"/>
  <c r="K15" i="42"/>
  <c r="L2" i="37"/>
  <c r="K2" i="37"/>
  <c r="L3" i="37"/>
  <c r="K3" i="37"/>
  <c r="L4" i="37"/>
  <c r="K4" i="37"/>
  <c r="L5" i="37"/>
  <c r="K5" i="37"/>
  <c r="L6" i="37"/>
  <c r="K6" i="37"/>
  <c r="L7" i="37"/>
  <c r="K7" i="37"/>
  <c r="L8" i="37"/>
  <c r="K8" i="37"/>
  <c r="L9" i="37"/>
  <c r="K9" i="37"/>
  <c r="L10" i="37"/>
  <c r="K10" i="37"/>
  <c r="L11" i="37"/>
  <c r="K11" i="37"/>
  <c r="L12" i="37"/>
  <c r="K12" i="37"/>
  <c r="L13" i="37"/>
  <c r="L14" i="37"/>
  <c r="K13" i="37"/>
  <c r="K14" i="43"/>
  <c r="K15" i="41"/>
  <c r="K14" i="37"/>
  <c r="L2" i="40"/>
  <c r="K2" i="40"/>
  <c r="L3" i="40"/>
  <c r="K3" i="40"/>
  <c r="L4" i="40"/>
  <c r="K4" i="40"/>
  <c r="L5" i="40"/>
  <c r="K5" i="40"/>
  <c r="L6" i="40"/>
  <c r="K6" i="40"/>
  <c r="L7" i="40"/>
  <c r="K7" i="40"/>
  <c r="L8" i="40"/>
  <c r="K8" i="40"/>
  <c r="L9" i="40"/>
  <c r="K9" i="40"/>
  <c r="L10" i="40"/>
  <c r="K10" i="40"/>
  <c r="L11" i="40"/>
  <c r="K11" i="40"/>
  <c r="L12" i="40"/>
  <c r="K12" i="40"/>
  <c r="L13" i="40"/>
  <c r="L14" i="40"/>
  <c r="K13" i="40"/>
  <c r="J15" i="39"/>
  <c r="K14" i="40"/>
  <c r="J11" i="45" l="1"/>
  <c r="H12" i="45"/>
  <c r="F12" i="45" s="1"/>
  <c r="K15" i="37"/>
  <c r="K15" i="43"/>
  <c r="L2" i="39"/>
  <c r="K2" i="39"/>
  <c r="L3" i="39"/>
  <c r="K3" i="39"/>
  <c r="L4" i="39"/>
  <c r="K4" i="39"/>
  <c r="L5" i="39"/>
  <c r="K5" i="39"/>
  <c r="L6" i="39"/>
  <c r="K6" i="39"/>
  <c r="L7" i="39"/>
  <c r="K7" i="39"/>
  <c r="L8" i="39"/>
  <c r="K8" i="39"/>
  <c r="L9" i="39"/>
  <c r="K9" i="39"/>
  <c r="L10" i="39"/>
  <c r="K10" i="39"/>
  <c r="L11" i="39"/>
  <c r="K11" i="39"/>
  <c r="L12" i="39"/>
  <c r="K12" i="39"/>
  <c r="L13" i="39"/>
  <c r="K13" i="39"/>
  <c r="L14" i="39"/>
  <c r="K14" i="39"/>
  <c r="K15" i="40"/>
  <c r="I12" i="45" l="1"/>
  <c r="G13" i="45"/>
  <c r="K15" i="39"/>
  <c r="H13" i="45" l="1"/>
  <c r="F13" i="45" s="1"/>
  <c r="J12" i="45"/>
  <c r="I13" i="45" l="1"/>
  <c r="G14" i="45"/>
  <c r="H14" i="45" l="1"/>
  <c r="I14" i="45" s="1"/>
  <c r="J13" i="45"/>
  <c r="F14" i="45" l="1"/>
  <c r="J14" i="45"/>
  <c r="J15" i="45" l="1"/>
  <c r="L2" i="45" l="1"/>
  <c r="K2" i="45"/>
  <c r="L3" i="45"/>
  <c r="K3" i="45"/>
  <c r="L4" i="45"/>
  <c r="K4" i="45"/>
  <c r="L5" i="45"/>
  <c r="K5" i="45"/>
  <c r="L6" i="45"/>
  <c r="K6" i="45"/>
  <c r="L7" i="45"/>
  <c r="K7" i="45"/>
  <c r="L8" i="45"/>
  <c r="K8" i="45"/>
  <c r="L9" i="45"/>
  <c r="K9" i="45"/>
  <c r="L10" i="45"/>
  <c r="K10" i="45"/>
  <c r="L11" i="45"/>
  <c r="K11" i="45"/>
  <c r="L12" i="45"/>
  <c r="K12" i="45"/>
  <c r="L13" i="45"/>
  <c r="K13" i="45"/>
  <c r="L14" i="45"/>
  <c r="K14" i="45"/>
  <c r="K15" i="45" l="1"/>
  <c r="N9" i="38" l="1"/>
  <c r="N8" i="38"/>
  <c r="N6" i="38"/>
  <c r="X2" i="38" s="1"/>
  <c r="X3" i="38" l="1"/>
  <c r="X4" i="38" s="1"/>
  <c r="G2" i="38" s="1"/>
  <c r="N10" i="38"/>
  <c r="H2" i="38" l="1"/>
  <c r="X5" i="38"/>
  <c r="X6" i="38" s="1"/>
  <c r="F2" i="38" l="1"/>
  <c r="I2" i="38"/>
  <c r="G3" i="38"/>
  <c r="J2" i="38" l="1"/>
  <c r="H3" i="38"/>
  <c r="I3" i="38" s="1"/>
  <c r="G4" i="38" l="1"/>
  <c r="F3" i="38"/>
  <c r="J3" i="38" l="1"/>
  <c r="H4" i="38"/>
  <c r="F4" i="38" l="1"/>
  <c r="I4" i="38"/>
  <c r="G5" i="38"/>
  <c r="H5" i="38" l="1"/>
  <c r="I5" i="38" s="1"/>
  <c r="F5" i="38"/>
  <c r="J4" i="38"/>
  <c r="G6" i="38" l="1"/>
  <c r="J5" i="38" l="1"/>
  <c r="H6" i="38"/>
  <c r="I6" i="38" s="1"/>
  <c r="F6" i="38"/>
  <c r="G7" i="38" l="1"/>
  <c r="J6" i="38" l="1"/>
  <c r="H7" i="38"/>
  <c r="I7" i="38" s="1"/>
  <c r="F7" i="38"/>
  <c r="G8" i="38" l="1"/>
  <c r="J7" i="38" l="1"/>
  <c r="H8" i="38"/>
  <c r="I8" i="38" s="1"/>
  <c r="F8" i="38"/>
  <c r="G9" i="38" l="1"/>
  <c r="H9" i="38" l="1"/>
  <c r="I9" i="38" s="1"/>
  <c r="F9" i="38"/>
  <c r="J8" i="38"/>
  <c r="G10" i="38" l="1"/>
  <c r="H10" i="38" l="1"/>
  <c r="I10" i="38" s="1"/>
  <c r="J9" i="38"/>
  <c r="G11" i="38" l="1"/>
  <c r="F10" i="38"/>
  <c r="J10" i="38" l="1"/>
  <c r="H11" i="38"/>
  <c r="I11" i="38" s="1"/>
  <c r="F11" i="38"/>
  <c r="G12" i="38" l="1"/>
  <c r="H12" i="38" l="1"/>
  <c r="I12" i="38" s="1"/>
  <c r="J11" i="38"/>
  <c r="G13" i="38" l="1"/>
  <c r="F12" i="38"/>
  <c r="J12" i="38" l="1"/>
  <c r="H13" i="38"/>
  <c r="I13" i="38" s="1"/>
  <c r="G14" i="38" l="1"/>
  <c r="F13" i="38"/>
  <c r="H14" i="38" l="1"/>
  <c r="I14" i="38" s="1"/>
  <c r="J13" i="38"/>
  <c r="J14" i="38" l="1"/>
  <c r="F14" i="38"/>
  <c r="J15" i="38" l="1"/>
  <c r="K14" i="38" s="1"/>
  <c r="K2" i="38" l="1"/>
  <c r="K3" i="38"/>
  <c r="K4" i="38"/>
  <c r="K5" i="38"/>
  <c r="K6" i="38"/>
  <c r="K7" i="38"/>
  <c r="K8" i="38"/>
  <c r="K9" i="38"/>
  <c r="K10" i="38"/>
  <c r="K11" i="38"/>
  <c r="K12" i="38"/>
  <c r="K13" i="38"/>
  <c r="K15" i="38" l="1"/>
</calcChain>
</file>

<file path=xl/sharedStrings.xml><?xml version="1.0" encoding="utf-8"?>
<sst xmlns="http://schemas.openxmlformats.org/spreadsheetml/2006/main" count="540" uniqueCount="50">
  <si>
    <t>Per.</t>
  </si>
  <si>
    <t>Range</t>
  </si>
  <si>
    <t>LB</t>
  </si>
  <si>
    <t>UB</t>
  </si>
  <si>
    <t>CumCount</t>
  </si>
  <si>
    <t>Count</t>
  </si>
  <si>
    <t>Freq</t>
  </si>
  <si>
    <t>CumFreq</t>
  </si>
  <si>
    <t>Mean</t>
  </si>
  <si>
    <t>Max</t>
  </si>
  <si>
    <t>Min</t>
  </si>
  <si>
    <t>StdDev</t>
  </si>
  <si>
    <t>CV</t>
  </si>
  <si>
    <t>These data were generated using the procedure in columns AB to AI</t>
  </si>
  <si>
    <t>Do Not Write on these four columns A-D</t>
  </si>
  <si>
    <t>Trend</t>
  </si>
  <si>
    <t>Seas</t>
  </si>
  <si>
    <t>Trend&amp;Seas</t>
  </si>
  <si>
    <t>=RANDBETWEEN(INT((ROWS($AC$3:AC15)/($AA$2)))*$AA$2,(INT((ROWS($AC$3:AC15)/($AA$2))+1)*$AA$2-1))</t>
  </si>
  <si>
    <t>Statistics</t>
  </si>
  <si>
    <t>Set 1</t>
  </si>
  <si>
    <t>Set 2</t>
  </si>
  <si>
    <t>Set 3</t>
  </si>
  <si>
    <t>Range/Mean</t>
  </si>
  <si>
    <t>Median</t>
  </si>
  <si>
    <t>Mean/Median</t>
  </si>
  <si>
    <t>Max How Many Width</t>
  </si>
  <si>
    <t>Width (Range/10)</t>
  </si>
  <si>
    <t>Width (Round)</t>
  </si>
  <si>
    <t xml:space="preserve">Min (Round) </t>
  </si>
  <si>
    <t>Max (Round)</t>
  </si>
  <si>
    <t>Periodicity</t>
  </si>
  <si>
    <t>Norm(Poiss)</t>
  </si>
  <si>
    <t>Small</t>
  </si>
  <si>
    <t>Data</t>
  </si>
  <si>
    <t>Rand()</t>
  </si>
  <si>
    <t>NoTrend</t>
  </si>
  <si>
    <t>Set 4</t>
  </si>
  <si>
    <t>NoTrenSeas</t>
  </si>
  <si>
    <t>Stationary</t>
  </si>
  <si>
    <t>Seas-No-Trend</t>
  </si>
  <si>
    <t>DataSeas</t>
  </si>
  <si>
    <t>SeasNoTrend</t>
  </si>
  <si>
    <t>SEasFac</t>
  </si>
  <si>
    <t>3.ArdiData28Fixed</t>
  </si>
  <si>
    <t>T&amp;RanS</t>
  </si>
  <si>
    <t>TrendForSEason</t>
  </si>
  <si>
    <t xml:space="preserve">No Trend </t>
  </si>
  <si>
    <t>b1=</t>
  </si>
  <si>
    <t>b0=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</si>
</sst>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75">
    <xf numFmtId="0" fontId="0" fillId="0" borderId="0" xfId="0"/>
    <xf numFmtId="0" fontId="3" fillId="0" borderId="0" xfId="1" applyFont="1" applyAlignment="1">
      <alignment horizontal="left"/>
    </xf>
    <xf numFmtId="0" fontId="0" fillId="0" borderId="0" xfId="0" applyFill="1"/>
    <xf numFmtId="0" fontId="3" fillId="0" borderId="0" xfId="0" applyFont="1"/>
    <xf numFmtId="0" fontId="3" fillId="0" borderId="0" xfId="1" applyFont="1"/>
    <xf numFmtId="0" fontId="4" fillId="3" borderId="0" xfId="1" applyFont="1" applyFill="1"/>
    <xf numFmtId="0" fontId="3" fillId="3" borderId="0" xfId="1" applyFont="1" applyFill="1" applyAlignment="1">
      <alignment horizontal="right"/>
    </xf>
    <xf numFmtId="0" fontId="3" fillId="3" borderId="0" xfId="1" applyFont="1" applyFill="1" applyAlignment="1">
      <alignment horizontal="left"/>
    </xf>
    <xf numFmtId="0" fontId="3" fillId="0" borderId="11" xfId="1" applyFont="1" applyFill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Font="1"/>
    <xf numFmtId="0" fontId="5" fillId="0" borderId="0" xfId="2" quotePrefix="1" applyFont="1"/>
    <xf numFmtId="0" fontId="7" fillId="0" borderId="0" xfId="1" applyFont="1"/>
    <xf numFmtId="0" fontId="3" fillId="4" borderId="0" xfId="1" applyFont="1" applyFill="1"/>
    <xf numFmtId="0" fontId="3" fillId="0" borderId="10" xfId="1" applyFont="1" applyBorder="1" applyAlignment="1">
      <alignment horizontal="left"/>
    </xf>
    <xf numFmtId="0" fontId="3" fillId="2" borderId="12" xfId="1" applyFont="1" applyFill="1" applyBorder="1" applyAlignment="1">
      <alignment horizontal="center"/>
    </xf>
    <xf numFmtId="0" fontId="3" fillId="5" borderId="12" xfId="1" applyFont="1" applyFill="1" applyBorder="1" applyAlignment="1">
      <alignment horizontal="center"/>
    </xf>
    <xf numFmtId="0" fontId="3" fillId="6" borderId="11" xfId="1" applyFont="1" applyFill="1" applyBorder="1" applyAlignment="1">
      <alignment horizontal="center"/>
    </xf>
    <xf numFmtId="0" fontId="5" fillId="0" borderId="0" xfId="2" applyFont="1" applyFill="1"/>
    <xf numFmtId="0" fontId="5" fillId="0" borderId="2" xfId="2" applyFont="1" applyBorder="1" applyAlignment="1">
      <alignment horizontal="center"/>
    </xf>
    <xf numFmtId="1" fontId="5" fillId="0" borderId="3" xfId="2" applyNumberFormat="1" applyFont="1" applyBorder="1" applyAlignment="1">
      <alignment horizontal="center"/>
    </xf>
    <xf numFmtId="1" fontId="5" fillId="0" borderId="13" xfId="2" applyNumberFormat="1" applyFont="1" applyBorder="1" applyAlignment="1">
      <alignment horizontal="center"/>
    </xf>
    <xf numFmtId="2" fontId="5" fillId="0" borderId="13" xfId="2" applyNumberFormat="1" applyFont="1" applyBorder="1" applyAlignment="1">
      <alignment horizontal="center"/>
    </xf>
    <xf numFmtId="2" fontId="5" fillId="0" borderId="3" xfId="2" applyNumberFormat="1" applyFont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5" borderId="0" xfId="1" applyFont="1" applyFill="1" applyAlignment="1">
      <alignment horizontal="center"/>
    </xf>
    <xf numFmtId="0" fontId="3" fillId="6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5" fillId="0" borderId="4" xfId="2" applyFont="1" applyBorder="1" applyAlignment="1">
      <alignment horizontal="center"/>
    </xf>
    <xf numFmtId="1" fontId="5" fillId="0" borderId="4" xfId="2" applyNumberFormat="1" applyFont="1" applyBorder="1" applyAlignment="1">
      <alignment horizontal="center"/>
    </xf>
    <xf numFmtId="1" fontId="5" fillId="0" borderId="5" xfId="2" applyNumberFormat="1" applyFont="1" applyBorder="1" applyAlignment="1">
      <alignment horizontal="center"/>
    </xf>
    <xf numFmtId="1" fontId="5" fillId="0" borderId="0" xfId="2" applyNumberFormat="1" applyFont="1" applyBorder="1" applyAlignment="1">
      <alignment horizontal="center"/>
    </xf>
    <xf numFmtId="2" fontId="5" fillId="0" borderId="5" xfId="2" applyNumberFormat="1" applyFont="1" applyBorder="1" applyAlignment="1">
      <alignment horizontal="center"/>
    </xf>
    <xf numFmtId="0" fontId="3" fillId="0" borderId="0" xfId="4" applyFont="1"/>
    <xf numFmtId="0" fontId="5" fillId="0" borderId="6" xfId="2" applyFont="1" applyBorder="1" applyAlignment="1">
      <alignment horizontal="center"/>
    </xf>
    <xf numFmtId="1" fontId="5" fillId="0" borderId="6" xfId="2" applyNumberFormat="1" applyFont="1" applyBorder="1" applyAlignment="1">
      <alignment horizontal="center"/>
    </xf>
    <xf numFmtId="1" fontId="5" fillId="0" borderId="7" xfId="2" applyNumberFormat="1" applyFont="1" applyBorder="1" applyAlignment="1">
      <alignment horizontal="center"/>
    </xf>
    <xf numFmtId="1" fontId="5" fillId="0" borderId="14" xfId="2" applyNumberFormat="1" applyFont="1" applyBorder="1" applyAlignment="1">
      <alignment horizontal="center"/>
    </xf>
    <xf numFmtId="2" fontId="5" fillId="0" borderId="14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0" xfId="2" applyFont="1" applyBorder="1"/>
    <xf numFmtId="0" fontId="5" fillId="0" borderId="11" xfId="2" applyFont="1" applyBorder="1"/>
    <xf numFmtId="0" fontId="5" fillId="0" borderId="1" xfId="2" applyFont="1" applyBorder="1"/>
    <xf numFmtId="0" fontId="5" fillId="7" borderId="0" xfId="2" applyFont="1" applyFill="1"/>
    <xf numFmtId="2" fontId="5" fillId="0" borderId="0" xfId="2" applyNumberFormat="1" applyFont="1" applyAlignment="1">
      <alignment horizontal="center"/>
    </xf>
    <xf numFmtId="0" fontId="5" fillId="0" borderId="0" xfId="2" applyFont="1" applyFill="1" applyAlignment="1">
      <alignment horizontal="center"/>
    </xf>
    <xf numFmtId="0" fontId="5" fillId="0" borderId="9" xfId="2" applyFont="1" applyBorder="1"/>
    <xf numFmtId="165" fontId="5" fillId="0" borderId="9" xfId="2" applyNumberFormat="1" applyFont="1" applyBorder="1"/>
    <xf numFmtId="0" fontId="3" fillId="0" borderId="0" xfId="1" applyFont="1" applyFill="1"/>
    <xf numFmtId="2" fontId="5" fillId="0" borderId="9" xfId="2" applyNumberFormat="1" applyFont="1" applyBorder="1"/>
    <xf numFmtId="0" fontId="6" fillId="0" borderId="8" xfId="2" applyFont="1" applyBorder="1" applyAlignment="1">
      <alignment horizontal="center"/>
    </xf>
    <xf numFmtId="1" fontId="5" fillId="0" borderId="8" xfId="2" applyNumberFormat="1" applyFont="1" applyBorder="1" applyAlignment="1">
      <alignment horizontal="center"/>
    </xf>
    <xf numFmtId="1" fontId="5" fillId="0" borderId="1" xfId="2" applyNumberFormat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2" xfId="1" applyFont="1" applyFill="1" applyBorder="1" applyAlignment="1">
      <alignment horizontal="center"/>
    </xf>
    <xf numFmtId="1" fontId="5" fillId="0" borderId="0" xfId="2" applyNumberFormat="1" applyFont="1" applyAlignment="1">
      <alignment horizontal="center"/>
    </xf>
    <xf numFmtId="164" fontId="8" fillId="0" borderId="15" xfId="2" applyNumberFormat="1" applyFont="1" applyBorder="1"/>
    <xf numFmtId="0" fontId="8" fillId="0" borderId="15" xfId="2" applyFont="1" applyBorder="1"/>
    <xf numFmtId="164" fontId="8" fillId="0" borderId="9" xfId="2" applyNumberFormat="1" applyFont="1" applyBorder="1"/>
    <xf numFmtId="0" fontId="8" fillId="0" borderId="9" xfId="2" applyFont="1" applyBorder="1"/>
    <xf numFmtId="164" fontId="8" fillId="0" borderId="8" xfId="2" applyNumberFormat="1" applyFont="1" applyBorder="1"/>
    <xf numFmtId="0" fontId="8" fillId="0" borderId="8" xfId="2" applyFont="1" applyBorder="1"/>
    <xf numFmtId="1" fontId="5" fillId="0" borderId="2" xfId="2" applyNumberFormat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0" xfId="4" applyFont="1" applyFill="1"/>
    <xf numFmtId="0" fontId="3" fillId="0" borderId="0" xfId="0" applyFont="1" applyFill="1"/>
    <xf numFmtId="0" fontId="6" fillId="0" borderId="13" xfId="2" applyFont="1" applyBorder="1" applyAlignment="1">
      <alignment horizontal="center"/>
    </xf>
    <xf numFmtId="0" fontId="5" fillId="0" borderId="0" xfId="3" applyFont="1"/>
    <xf numFmtId="0" fontId="3" fillId="7" borderId="0" xfId="1" applyFont="1" applyFill="1" applyAlignment="1">
      <alignment horizontal="center"/>
    </xf>
    <xf numFmtId="0" fontId="3" fillId="4" borderId="0" xfId="1" applyFont="1" applyFill="1" applyAlignment="1">
      <alignment horizontal="left"/>
    </xf>
    <xf numFmtId="0" fontId="5" fillId="0" borderId="0" xfId="2" applyFont="1" applyAlignment="1">
      <alignment horizontal="right"/>
    </xf>
    <xf numFmtId="0" fontId="3" fillId="0" borderId="0" xfId="1" applyFont="1" applyAlignment="1">
      <alignment horizontal="right"/>
    </xf>
  </cellXfs>
  <cellStyles count="5">
    <cellStyle name="Normal" xfId="0" builtinId="0"/>
    <cellStyle name="Normal 2" xfId="2" xr:uid="{00000000-0005-0000-0000-000001000000}"/>
    <cellStyle name="Normal 2 2" xfId="1" xr:uid="{00000000-0005-0000-0000-000002000000}"/>
    <cellStyle name="Normal 3 2" xfId="4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colors>
    <mruColors>
      <color rgb="FFED7D31"/>
      <color rgb="FF4472C4"/>
      <color rgb="FF00B05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ArdiOdd!$B$2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ArdiOdd!$F$2:$F$14</c:f>
              <c:strCache>
                <c:ptCount val="13"/>
                <c:pt idx="0">
                  <c:v>0 - 1000</c:v>
                </c:pt>
                <c:pt idx="1">
                  <c:v>1000 - 2000</c:v>
                </c:pt>
                <c:pt idx="2">
                  <c:v>2000 - 3000</c:v>
                </c:pt>
                <c:pt idx="3">
                  <c:v>3000 - 4000</c:v>
                </c:pt>
                <c:pt idx="4">
                  <c:v>4000 - 5000</c:v>
                </c:pt>
                <c:pt idx="5">
                  <c:v>5000 - 6000</c:v>
                </c:pt>
                <c:pt idx="6">
                  <c:v>6000 - 7000</c:v>
                </c:pt>
                <c:pt idx="7">
                  <c:v>7000 - 8000</c:v>
                </c:pt>
                <c:pt idx="8">
                  <c:v>8000 - 9000</c:v>
                </c:pt>
                <c:pt idx="9">
                  <c:v>9000 - 10000</c:v>
                </c:pt>
                <c:pt idx="10">
                  <c:v>10000 - 11000</c:v>
                </c:pt>
                <c:pt idx="11">
                  <c:v>11000 - 12000</c:v>
                </c:pt>
                <c:pt idx="12">
                  <c:v>12000 - 13000</c:v>
                </c:pt>
              </c:strCache>
            </c:strRef>
          </c:cat>
          <c:val>
            <c:numRef>
              <c:f>ArdiOdd!$K$2:$K$14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0.16</c:v>
                </c:pt>
                <c:pt idx="3">
                  <c:v>0.10666666666666667</c:v>
                </c:pt>
                <c:pt idx="4">
                  <c:v>9.3333333333333338E-2</c:v>
                </c:pt>
                <c:pt idx="5">
                  <c:v>0.13333333333333333</c:v>
                </c:pt>
                <c:pt idx="6">
                  <c:v>9.3333333333333338E-2</c:v>
                </c:pt>
                <c:pt idx="7">
                  <c:v>9.3333333333333338E-2</c:v>
                </c:pt>
                <c:pt idx="8">
                  <c:v>9.3333333333333338E-2</c:v>
                </c:pt>
                <c:pt idx="9">
                  <c:v>0.04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4-4489-AE6F-C17B2C9A8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ArdiEven!$B$2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ArdiEven!$B$3:$B$77</c:f>
              <c:numCache>
                <c:formatCode>General</c:formatCode>
                <c:ptCount val="75"/>
                <c:pt idx="0">
                  <c:v>2879</c:v>
                </c:pt>
                <c:pt idx="1">
                  <c:v>1559</c:v>
                </c:pt>
                <c:pt idx="2">
                  <c:v>3805</c:v>
                </c:pt>
                <c:pt idx="3">
                  <c:v>2056</c:v>
                </c:pt>
                <c:pt idx="4">
                  <c:v>3653</c:v>
                </c:pt>
                <c:pt idx="5">
                  <c:v>3825</c:v>
                </c:pt>
                <c:pt idx="6">
                  <c:v>3450</c:v>
                </c:pt>
                <c:pt idx="7">
                  <c:v>3171</c:v>
                </c:pt>
                <c:pt idx="8">
                  <c:v>2215</c:v>
                </c:pt>
                <c:pt idx="9">
                  <c:v>2303</c:v>
                </c:pt>
                <c:pt idx="10">
                  <c:v>1263</c:v>
                </c:pt>
                <c:pt idx="11">
                  <c:v>1841</c:v>
                </c:pt>
                <c:pt idx="12">
                  <c:v>4994</c:v>
                </c:pt>
                <c:pt idx="13">
                  <c:v>2959</c:v>
                </c:pt>
                <c:pt idx="14">
                  <c:v>6140</c:v>
                </c:pt>
                <c:pt idx="15">
                  <c:v>4277</c:v>
                </c:pt>
                <c:pt idx="16">
                  <c:v>1995</c:v>
                </c:pt>
                <c:pt idx="17">
                  <c:v>2655</c:v>
                </c:pt>
                <c:pt idx="18">
                  <c:v>2300</c:v>
                </c:pt>
                <c:pt idx="19">
                  <c:v>1092</c:v>
                </c:pt>
                <c:pt idx="20">
                  <c:v>2922</c:v>
                </c:pt>
                <c:pt idx="21">
                  <c:v>2812</c:v>
                </c:pt>
                <c:pt idx="22">
                  <c:v>5537</c:v>
                </c:pt>
                <c:pt idx="23">
                  <c:v>1694</c:v>
                </c:pt>
                <c:pt idx="24">
                  <c:v>6091</c:v>
                </c:pt>
                <c:pt idx="25">
                  <c:v>2047</c:v>
                </c:pt>
                <c:pt idx="26">
                  <c:v>3648</c:v>
                </c:pt>
                <c:pt idx="27">
                  <c:v>5219</c:v>
                </c:pt>
                <c:pt idx="28">
                  <c:v>4820</c:v>
                </c:pt>
                <c:pt idx="29">
                  <c:v>1418</c:v>
                </c:pt>
                <c:pt idx="30">
                  <c:v>5487</c:v>
                </c:pt>
                <c:pt idx="31">
                  <c:v>5473</c:v>
                </c:pt>
                <c:pt idx="32">
                  <c:v>6587</c:v>
                </c:pt>
                <c:pt idx="33">
                  <c:v>5717</c:v>
                </c:pt>
                <c:pt idx="34">
                  <c:v>7501</c:v>
                </c:pt>
                <c:pt idx="35">
                  <c:v>1426</c:v>
                </c:pt>
                <c:pt idx="36">
                  <c:v>2054</c:v>
                </c:pt>
                <c:pt idx="37">
                  <c:v>4292</c:v>
                </c:pt>
                <c:pt idx="38">
                  <c:v>1536</c:v>
                </c:pt>
                <c:pt idx="39">
                  <c:v>1907</c:v>
                </c:pt>
                <c:pt idx="40">
                  <c:v>1861</c:v>
                </c:pt>
                <c:pt idx="41">
                  <c:v>8780</c:v>
                </c:pt>
                <c:pt idx="42">
                  <c:v>4206</c:v>
                </c:pt>
                <c:pt idx="43">
                  <c:v>7773</c:v>
                </c:pt>
                <c:pt idx="44">
                  <c:v>7833</c:v>
                </c:pt>
                <c:pt idx="45">
                  <c:v>3046</c:v>
                </c:pt>
                <c:pt idx="46">
                  <c:v>1038</c:v>
                </c:pt>
                <c:pt idx="47">
                  <c:v>1859</c:v>
                </c:pt>
                <c:pt idx="48">
                  <c:v>1816</c:v>
                </c:pt>
                <c:pt idx="49">
                  <c:v>6875</c:v>
                </c:pt>
                <c:pt idx="50">
                  <c:v>5652</c:v>
                </c:pt>
                <c:pt idx="51">
                  <c:v>2363</c:v>
                </c:pt>
                <c:pt idx="52">
                  <c:v>3324</c:v>
                </c:pt>
                <c:pt idx="53">
                  <c:v>2756</c:v>
                </c:pt>
                <c:pt idx="54">
                  <c:v>4811</c:v>
                </c:pt>
                <c:pt idx="55">
                  <c:v>8401</c:v>
                </c:pt>
                <c:pt idx="56">
                  <c:v>2374</c:v>
                </c:pt>
                <c:pt idx="57">
                  <c:v>2413</c:v>
                </c:pt>
                <c:pt idx="58">
                  <c:v>6713</c:v>
                </c:pt>
                <c:pt idx="59">
                  <c:v>9898</c:v>
                </c:pt>
                <c:pt idx="60">
                  <c:v>4030</c:v>
                </c:pt>
                <c:pt idx="61">
                  <c:v>4458</c:v>
                </c:pt>
                <c:pt idx="62">
                  <c:v>6194</c:v>
                </c:pt>
                <c:pt idx="63">
                  <c:v>2467</c:v>
                </c:pt>
                <c:pt idx="64">
                  <c:v>3036</c:v>
                </c:pt>
                <c:pt idx="65">
                  <c:v>7446</c:v>
                </c:pt>
                <c:pt idx="66">
                  <c:v>4300</c:v>
                </c:pt>
                <c:pt idx="67">
                  <c:v>3686</c:v>
                </c:pt>
                <c:pt idx="68">
                  <c:v>3766</c:v>
                </c:pt>
                <c:pt idx="69">
                  <c:v>2430</c:v>
                </c:pt>
                <c:pt idx="70">
                  <c:v>4555</c:v>
                </c:pt>
                <c:pt idx="71">
                  <c:v>4608</c:v>
                </c:pt>
                <c:pt idx="72">
                  <c:v>6372</c:v>
                </c:pt>
                <c:pt idx="73">
                  <c:v>3901</c:v>
                </c:pt>
                <c:pt idx="74">
                  <c:v>3381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BE9-4626-B3FB-C8959F308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'3f.ArdiData28Fixed)'!$B$2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'3f.ArdiData28Fixed)'!$B$2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'3f.ArdiData28Fixed)'!$A$3:$A$30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'3f.ArdiData28Fixed)'!$B$3:$B$30</c:f>
              <c:numCache>
                <c:formatCode>General</c:formatCode>
                <c:ptCount val="28"/>
                <c:pt idx="0">
                  <c:v>69</c:v>
                </c:pt>
                <c:pt idx="1">
                  <c:v>58</c:v>
                </c:pt>
                <c:pt idx="2">
                  <c:v>46</c:v>
                </c:pt>
                <c:pt idx="3">
                  <c:v>44</c:v>
                </c:pt>
                <c:pt idx="4">
                  <c:v>58</c:v>
                </c:pt>
                <c:pt idx="5">
                  <c:v>50</c:v>
                </c:pt>
                <c:pt idx="6">
                  <c:v>44</c:v>
                </c:pt>
                <c:pt idx="7">
                  <c:v>85</c:v>
                </c:pt>
                <c:pt idx="8">
                  <c:v>27</c:v>
                </c:pt>
                <c:pt idx="9">
                  <c:v>46</c:v>
                </c:pt>
                <c:pt idx="10">
                  <c:v>9</c:v>
                </c:pt>
                <c:pt idx="11">
                  <c:v>67</c:v>
                </c:pt>
                <c:pt idx="12">
                  <c:v>53</c:v>
                </c:pt>
                <c:pt idx="13">
                  <c:v>58</c:v>
                </c:pt>
                <c:pt idx="14">
                  <c:v>49</c:v>
                </c:pt>
                <c:pt idx="15">
                  <c:v>56</c:v>
                </c:pt>
                <c:pt idx="16">
                  <c:v>39</c:v>
                </c:pt>
                <c:pt idx="17">
                  <c:v>35</c:v>
                </c:pt>
                <c:pt idx="18">
                  <c:v>23</c:v>
                </c:pt>
                <c:pt idx="19">
                  <c:v>36</c:v>
                </c:pt>
                <c:pt idx="20">
                  <c:v>26</c:v>
                </c:pt>
                <c:pt idx="21">
                  <c:v>76</c:v>
                </c:pt>
                <c:pt idx="22">
                  <c:v>28</c:v>
                </c:pt>
                <c:pt idx="23">
                  <c:v>39</c:v>
                </c:pt>
                <c:pt idx="24">
                  <c:v>39</c:v>
                </c:pt>
                <c:pt idx="25">
                  <c:v>34</c:v>
                </c:pt>
                <c:pt idx="26">
                  <c:v>42</c:v>
                </c:pt>
                <c:pt idx="27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34-48D3-82D2-0E37C2C18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'3f.ArdiData28Fixed)'!$C$2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'3f.ArdiData28Fixed)'!$C$2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'3f.ArdiData28Fixed)'!$A$3:$A$30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'3f.ArdiData28Fixed)'!$C$3:$C$30</c:f>
              <c:numCache>
                <c:formatCode>General</c:formatCode>
                <c:ptCount val="28"/>
                <c:pt idx="0">
                  <c:v>9</c:v>
                </c:pt>
                <c:pt idx="1">
                  <c:v>23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39</c:v>
                </c:pt>
                <c:pt idx="9">
                  <c:v>39</c:v>
                </c:pt>
                <c:pt idx="10">
                  <c:v>39</c:v>
                </c:pt>
                <c:pt idx="11">
                  <c:v>42</c:v>
                </c:pt>
                <c:pt idx="12">
                  <c:v>44</c:v>
                </c:pt>
                <c:pt idx="13">
                  <c:v>44</c:v>
                </c:pt>
                <c:pt idx="14">
                  <c:v>46</c:v>
                </c:pt>
                <c:pt idx="15">
                  <c:v>46</c:v>
                </c:pt>
                <c:pt idx="16">
                  <c:v>49</c:v>
                </c:pt>
                <c:pt idx="17">
                  <c:v>50</c:v>
                </c:pt>
                <c:pt idx="18">
                  <c:v>53</c:v>
                </c:pt>
                <c:pt idx="19">
                  <c:v>54</c:v>
                </c:pt>
                <c:pt idx="20">
                  <c:v>56</c:v>
                </c:pt>
                <c:pt idx="21">
                  <c:v>58</c:v>
                </c:pt>
                <c:pt idx="22">
                  <c:v>58</c:v>
                </c:pt>
                <c:pt idx="23">
                  <c:v>58</c:v>
                </c:pt>
                <c:pt idx="24">
                  <c:v>67</c:v>
                </c:pt>
                <c:pt idx="25">
                  <c:v>69</c:v>
                </c:pt>
                <c:pt idx="26">
                  <c:v>76</c:v>
                </c:pt>
                <c:pt idx="27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22-41E9-B8F3-6AEDEB87F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'3f.ArdiData28Fixed)'!$D$2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'3f.ArdiData28Fixed)'!$D$2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'3f.ArdiData28Fixed)'!$A$3:$A$30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'3f.ArdiData28Fixed)'!$D$3:$D$30</c:f>
              <c:numCache>
                <c:formatCode>General</c:formatCode>
                <c:ptCount val="28"/>
                <c:pt idx="0">
                  <c:v>9</c:v>
                </c:pt>
                <c:pt idx="1">
                  <c:v>39</c:v>
                </c:pt>
                <c:pt idx="2">
                  <c:v>42</c:v>
                </c:pt>
                <c:pt idx="3">
                  <c:v>28</c:v>
                </c:pt>
                <c:pt idx="4">
                  <c:v>27</c:v>
                </c:pt>
                <c:pt idx="5">
                  <c:v>46</c:v>
                </c:pt>
                <c:pt idx="6">
                  <c:v>44</c:v>
                </c:pt>
                <c:pt idx="7">
                  <c:v>23</c:v>
                </c:pt>
                <c:pt idx="8">
                  <c:v>34</c:v>
                </c:pt>
                <c:pt idx="9">
                  <c:v>46</c:v>
                </c:pt>
                <c:pt idx="10">
                  <c:v>53</c:v>
                </c:pt>
                <c:pt idx="11">
                  <c:v>35</c:v>
                </c:pt>
                <c:pt idx="12">
                  <c:v>26</c:v>
                </c:pt>
                <c:pt idx="13">
                  <c:v>50</c:v>
                </c:pt>
                <c:pt idx="14">
                  <c:v>69</c:v>
                </c:pt>
                <c:pt idx="15">
                  <c:v>36</c:v>
                </c:pt>
                <c:pt idx="16">
                  <c:v>39</c:v>
                </c:pt>
                <c:pt idx="17">
                  <c:v>58</c:v>
                </c:pt>
                <c:pt idx="18">
                  <c:v>58</c:v>
                </c:pt>
                <c:pt idx="19">
                  <c:v>39</c:v>
                </c:pt>
                <c:pt idx="20">
                  <c:v>56</c:v>
                </c:pt>
                <c:pt idx="21">
                  <c:v>44</c:v>
                </c:pt>
                <c:pt idx="22">
                  <c:v>67</c:v>
                </c:pt>
                <c:pt idx="23">
                  <c:v>58</c:v>
                </c:pt>
                <c:pt idx="24">
                  <c:v>54</c:v>
                </c:pt>
                <c:pt idx="25">
                  <c:v>85</c:v>
                </c:pt>
                <c:pt idx="26">
                  <c:v>76</c:v>
                </c:pt>
                <c:pt idx="27">
                  <c:v>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43-4B04-960B-0ADA59AD8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'3f.ArdiData28Fixed)'!$E$2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'3f.ArdiData28Fixed)'!$E$2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'3f.ArdiData28Fixed)'!$A$3:$A$30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'3f.ArdiData28Fixed)'!$E$3:$E$30</c:f>
              <c:numCache>
                <c:formatCode>General</c:formatCode>
                <c:ptCount val="28"/>
                <c:pt idx="0">
                  <c:v>35</c:v>
                </c:pt>
                <c:pt idx="1">
                  <c:v>54</c:v>
                </c:pt>
                <c:pt idx="2">
                  <c:v>53</c:v>
                </c:pt>
                <c:pt idx="3">
                  <c:v>39</c:v>
                </c:pt>
                <c:pt idx="4">
                  <c:v>34</c:v>
                </c:pt>
                <c:pt idx="5">
                  <c:v>49</c:v>
                </c:pt>
                <c:pt idx="6">
                  <c:v>58</c:v>
                </c:pt>
                <c:pt idx="7">
                  <c:v>42</c:v>
                </c:pt>
                <c:pt idx="8">
                  <c:v>39</c:v>
                </c:pt>
                <c:pt idx="9">
                  <c:v>56</c:v>
                </c:pt>
                <c:pt idx="10">
                  <c:v>85</c:v>
                </c:pt>
                <c:pt idx="11">
                  <c:v>36</c:v>
                </c:pt>
                <c:pt idx="12">
                  <c:v>27</c:v>
                </c:pt>
                <c:pt idx="13">
                  <c:v>69</c:v>
                </c:pt>
                <c:pt idx="14">
                  <c:v>46</c:v>
                </c:pt>
                <c:pt idx="15">
                  <c:v>44</c:v>
                </c:pt>
                <c:pt idx="16">
                  <c:v>28</c:v>
                </c:pt>
                <c:pt idx="17">
                  <c:v>46</c:v>
                </c:pt>
                <c:pt idx="18">
                  <c:v>67</c:v>
                </c:pt>
                <c:pt idx="19">
                  <c:v>44</c:v>
                </c:pt>
                <c:pt idx="20">
                  <c:v>9</c:v>
                </c:pt>
                <c:pt idx="21">
                  <c:v>58</c:v>
                </c:pt>
                <c:pt idx="22">
                  <c:v>76</c:v>
                </c:pt>
                <c:pt idx="23">
                  <c:v>23</c:v>
                </c:pt>
                <c:pt idx="24">
                  <c:v>26</c:v>
                </c:pt>
                <c:pt idx="25">
                  <c:v>50</c:v>
                </c:pt>
                <c:pt idx="26">
                  <c:v>58</c:v>
                </c:pt>
                <c:pt idx="27">
                  <c:v>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01-4AE9-BAAB-EDBF2343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'3f.ArdiData28Fixed)'!$E$2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'3f.ArdiData28Fixed)'!$K$1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'3f.ArdiData28Fixed)'!$F$2:$F$14</c:f>
              <c:strCache>
                <c:ptCount val="13"/>
                <c:pt idx="0">
                  <c:v>8 - 16</c:v>
                </c:pt>
                <c:pt idx="1">
                  <c:v>16 - 24</c:v>
                </c:pt>
                <c:pt idx="2">
                  <c:v>24 - 32</c:v>
                </c:pt>
                <c:pt idx="3">
                  <c:v>32 - 40</c:v>
                </c:pt>
                <c:pt idx="4">
                  <c:v>40 - 48</c:v>
                </c:pt>
                <c:pt idx="5">
                  <c:v>48 - 56</c:v>
                </c:pt>
                <c:pt idx="6">
                  <c:v>56 - 64</c:v>
                </c:pt>
                <c:pt idx="7">
                  <c:v>64 - 72</c:v>
                </c:pt>
                <c:pt idx="8">
                  <c:v>72 - 80</c:v>
                </c:pt>
                <c:pt idx="9">
                  <c:v>80 - 88</c:v>
                </c:pt>
                <c:pt idx="10">
                  <c:v>88 - 96</c:v>
                </c:pt>
                <c:pt idx="11">
                  <c:v>96 - 104</c:v>
                </c:pt>
                <c:pt idx="12">
                  <c:v>104 - 112</c:v>
                </c:pt>
              </c:strCache>
            </c:strRef>
          </c:cat>
          <c:val>
            <c:numRef>
              <c:f>'3f.ArdiData28Fixed)'!$K$2:$K$14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0.10714285714285714</c:v>
                </c:pt>
                <c:pt idx="3">
                  <c:v>0.21428571428571427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A-4EF4-8EA2-39657183E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'3f.ArdiData28Fixed)'!$B$2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'3f.ArdiData28Fixed)'!$B$2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'3f.ArdiData28Fixed)'!$A$98:$A$125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'3f.ArdiData28Fixed)'!$B$98:$B$125</c:f>
              <c:numCache>
                <c:formatCode>General</c:formatCode>
                <c:ptCount val="28"/>
                <c:pt idx="0">
                  <c:v>69</c:v>
                </c:pt>
                <c:pt idx="1">
                  <c:v>127</c:v>
                </c:pt>
                <c:pt idx="2">
                  <c:v>173</c:v>
                </c:pt>
                <c:pt idx="3">
                  <c:v>217</c:v>
                </c:pt>
                <c:pt idx="4">
                  <c:v>275</c:v>
                </c:pt>
                <c:pt idx="5">
                  <c:v>325</c:v>
                </c:pt>
                <c:pt idx="6">
                  <c:v>369</c:v>
                </c:pt>
                <c:pt idx="7">
                  <c:v>454</c:v>
                </c:pt>
                <c:pt idx="8">
                  <c:v>481</c:v>
                </c:pt>
                <c:pt idx="9">
                  <c:v>527</c:v>
                </c:pt>
                <c:pt idx="10">
                  <c:v>536</c:v>
                </c:pt>
                <c:pt idx="11">
                  <c:v>603</c:v>
                </c:pt>
                <c:pt idx="12">
                  <c:v>656</c:v>
                </c:pt>
                <c:pt idx="13">
                  <c:v>714</c:v>
                </c:pt>
                <c:pt idx="14">
                  <c:v>763</c:v>
                </c:pt>
                <c:pt idx="15">
                  <c:v>819</c:v>
                </c:pt>
                <c:pt idx="16">
                  <c:v>858</c:v>
                </c:pt>
                <c:pt idx="17">
                  <c:v>893</c:v>
                </c:pt>
                <c:pt idx="18">
                  <c:v>916</c:v>
                </c:pt>
                <c:pt idx="19">
                  <c:v>952</c:v>
                </c:pt>
                <c:pt idx="20">
                  <c:v>978</c:v>
                </c:pt>
                <c:pt idx="21">
                  <c:v>1054</c:v>
                </c:pt>
                <c:pt idx="22">
                  <c:v>1082</c:v>
                </c:pt>
                <c:pt idx="23">
                  <c:v>1121</c:v>
                </c:pt>
                <c:pt idx="24">
                  <c:v>1160</c:v>
                </c:pt>
                <c:pt idx="25">
                  <c:v>1194</c:v>
                </c:pt>
                <c:pt idx="26">
                  <c:v>1236</c:v>
                </c:pt>
                <c:pt idx="27">
                  <c:v>1290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45-4B2E-8847-9FA46E957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'3f.ArdiData28Fixed)'!$C$2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'3f.ArdiData28Fixed)'!$C$2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'3f.ArdiData28Fixed)'!$A$98:$A$125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'3f.ArdiData28Fixed)'!$C$98:$C$125</c:f>
              <c:numCache>
                <c:formatCode>General</c:formatCode>
                <c:ptCount val="28"/>
                <c:pt idx="0">
                  <c:v>9</c:v>
                </c:pt>
                <c:pt idx="1">
                  <c:v>32</c:v>
                </c:pt>
                <c:pt idx="2">
                  <c:v>58</c:v>
                </c:pt>
                <c:pt idx="3">
                  <c:v>85</c:v>
                </c:pt>
                <c:pt idx="4">
                  <c:v>113</c:v>
                </c:pt>
                <c:pt idx="5">
                  <c:v>147</c:v>
                </c:pt>
                <c:pt idx="6">
                  <c:v>182</c:v>
                </c:pt>
                <c:pt idx="7">
                  <c:v>218</c:v>
                </c:pt>
                <c:pt idx="8">
                  <c:v>257</c:v>
                </c:pt>
                <c:pt idx="9">
                  <c:v>296</c:v>
                </c:pt>
                <c:pt idx="10">
                  <c:v>335</c:v>
                </c:pt>
                <c:pt idx="11">
                  <c:v>377</c:v>
                </c:pt>
                <c:pt idx="12">
                  <c:v>421</c:v>
                </c:pt>
                <c:pt idx="13">
                  <c:v>465</c:v>
                </c:pt>
                <c:pt idx="14">
                  <c:v>511</c:v>
                </c:pt>
                <c:pt idx="15">
                  <c:v>557</c:v>
                </c:pt>
                <c:pt idx="16">
                  <c:v>606</c:v>
                </c:pt>
                <c:pt idx="17">
                  <c:v>656</c:v>
                </c:pt>
                <c:pt idx="18">
                  <c:v>709</c:v>
                </c:pt>
                <c:pt idx="19">
                  <c:v>763</c:v>
                </c:pt>
                <c:pt idx="20">
                  <c:v>819</c:v>
                </c:pt>
                <c:pt idx="21">
                  <c:v>877</c:v>
                </c:pt>
                <c:pt idx="22">
                  <c:v>935</c:v>
                </c:pt>
                <c:pt idx="23">
                  <c:v>993</c:v>
                </c:pt>
                <c:pt idx="24">
                  <c:v>1060</c:v>
                </c:pt>
                <c:pt idx="25">
                  <c:v>1129</c:v>
                </c:pt>
                <c:pt idx="26">
                  <c:v>1205</c:v>
                </c:pt>
                <c:pt idx="27">
                  <c:v>1290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0B-4747-AA8C-BD0D02B51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'3f.ArdiData28Fixed)'!$D$2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'3f.ArdiData28Fixed)'!$D$2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'3f.ArdiData28Fixed)'!$A$98:$A$125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'3f.ArdiData28Fixed)'!$D$98:$D$125</c:f>
              <c:numCache>
                <c:formatCode>General</c:formatCode>
                <c:ptCount val="28"/>
                <c:pt idx="0">
                  <c:v>9</c:v>
                </c:pt>
                <c:pt idx="1">
                  <c:v>48</c:v>
                </c:pt>
                <c:pt idx="2">
                  <c:v>90</c:v>
                </c:pt>
                <c:pt idx="3">
                  <c:v>118</c:v>
                </c:pt>
                <c:pt idx="4">
                  <c:v>145</c:v>
                </c:pt>
                <c:pt idx="5">
                  <c:v>191</c:v>
                </c:pt>
                <c:pt idx="6">
                  <c:v>235</c:v>
                </c:pt>
                <c:pt idx="7">
                  <c:v>258</c:v>
                </c:pt>
                <c:pt idx="8">
                  <c:v>292</c:v>
                </c:pt>
                <c:pt idx="9">
                  <c:v>338</c:v>
                </c:pt>
                <c:pt idx="10">
                  <c:v>391</c:v>
                </c:pt>
                <c:pt idx="11">
                  <c:v>426</c:v>
                </c:pt>
                <c:pt idx="12">
                  <c:v>452</c:v>
                </c:pt>
                <c:pt idx="13">
                  <c:v>502</c:v>
                </c:pt>
                <c:pt idx="14">
                  <c:v>571</c:v>
                </c:pt>
                <c:pt idx="15">
                  <c:v>607</c:v>
                </c:pt>
                <c:pt idx="16">
                  <c:v>646</c:v>
                </c:pt>
                <c:pt idx="17">
                  <c:v>704</c:v>
                </c:pt>
                <c:pt idx="18">
                  <c:v>762</c:v>
                </c:pt>
                <c:pt idx="19">
                  <c:v>801</c:v>
                </c:pt>
                <c:pt idx="20">
                  <c:v>857</c:v>
                </c:pt>
                <c:pt idx="21">
                  <c:v>901</c:v>
                </c:pt>
                <c:pt idx="22">
                  <c:v>968</c:v>
                </c:pt>
                <c:pt idx="23">
                  <c:v>1026</c:v>
                </c:pt>
                <c:pt idx="24">
                  <c:v>1080</c:v>
                </c:pt>
                <c:pt idx="25">
                  <c:v>1165</c:v>
                </c:pt>
                <c:pt idx="26">
                  <c:v>1241</c:v>
                </c:pt>
                <c:pt idx="27">
                  <c:v>1290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D2-454F-AFBE-0A7192310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'3f.ArdiData28Fixed)'!$E$2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'3f.ArdiData28Fixed)'!$E$2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'3f.ArdiData28Fixed)'!$A$98:$A$125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'3f.ArdiData28Fixed)'!$E$98:$E$125</c:f>
              <c:numCache>
                <c:formatCode>General</c:formatCode>
                <c:ptCount val="28"/>
                <c:pt idx="0">
                  <c:v>35</c:v>
                </c:pt>
                <c:pt idx="1">
                  <c:v>89</c:v>
                </c:pt>
                <c:pt idx="2">
                  <c:v>142</c:v>
                </c:pt>
                <c:pt idx="3">
                  <c:v>181</c:v>
                </c:pt>
                <c:pt idx="4">
                  <c:v>215</c:v>
                </c:pt>
                <c:pt idx="5">
                  <c:v>264</c:v>
                </c:pt>
                <c:pt idx="6">
                  <c:v>322</c:v>
                </c:pt>
                <c:pt idx="7">
                  <c:v>364</c:v>
                </c:pt>
                <c:pt idx="8">
                  <c:v>403</c:v>
                </c:pt>
                <c:pt idx="9">
                  <c:v>459</c:v>
                </c:pt>
                <c:pt idx="10">
                  <c:v>544</c:v>
                </c:pt>
                <c:pt idx="11">
                  <c:v>580</c:v>
                </c:pt>
                <c:pt idx="12">
                  <c:v>607</c:v>
                </c:pt>
                <c:pt idx="13">
                  <c:v>676</c:v>
                </c:pt>
                <c:pt idx="14">
                  <c:v>722</c:v>
                </c:pt>
                <c:pt idx="15">
                  <c:v>766</c:v>
                </c:pt>
                <c:pt idx="16">
                  <c:v>794</c:v>
                </c:pt>
                <c:pt idx="17">
                  <c:v>840</c:v>
                </c:pt>
                <c:pt idx="18">
                  <c:v>907</c:v>
                </c:pt>
                <c:pt idx="19">
                  <c:v>951</c:v>
                </c:pt>
                <c:pt idx="20">
                  <c:v>960</c:v>
                </c:pt>
                <c:pt idx="21">
                  <c:v>1018</c:v>
                </c:pt>
                <c:pt idx="22">
                  <c:v>1094</c:v>
                </c:pt>
                <c:pt idx="23">
                  <c:v>1117</c:v>
                </c:pt>
                <c:pt idx="24">
                  <c:v>1143</c:v>
                </c:pt>
                <c:pt idx="25">
                  <c:v>1193</c:v>
                </c:pt>
                <c:pt idx="26">
                  <c:v>1251</c:v>
                </c:pt>
                <c:pt idx="27">
                  <c:v>1290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37-488C-AEE9-C45498C68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'3g.ArdiData28Fixed'!$B$2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'3g.ArdiData28Fixed'!$F$2:$F$14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'3g.ArdiData28Fixed'!$K$2:$K$14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0.17857142857142858</c:v>
                </c:pt>
                <c:pt idx="4">
                  <c:v>0.2857142857142857</c:v>
                </c:pt>
                <c:pt idx="5">
                  <c:v>0.14285714285714285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C-4B97-B11B-ABCAB743B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ArdiEven!$C$2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ArdiEven!$C$3:$C$77</c:f>
              <c:numCache>
                <c:formatCode>General</c:formatCode>
                <c:ptCount val="75"/>
                <c:pt idx="0">
                  <c:v>1418</c:v>
                </c:pt>
                <c:pt idx="1">
                  <c:v>1038</c:v>
                </c:pt>
                <c:pt idx="2">
                  <c:v>1559</c:v>
                </c:pt>
                <c:pt idx="3">
                  <c:v>1263</c:v>
                </c:pt>
                <c:pt idx="4">
                  <c:v>2047</c:v>
                </c:pt>
                <c:pt idx="5">
                  <c:v>1859</c:v>
                </c:pt>
                <c:pt idx="6">
                  <c:v>1426</c:v>
                </c:pt>
                <c:pt idx="7">
                  <c:v>1816</c:v>
                </c:pt>
                <c:pt idx="8">
                  <c:v>1841</c:v>
                </c:pt>
                <c:pt idx="9">
                  <c:v>1907</c:v>
                </c:pt>
                <c:pt idx="10">
                  <c:v>1092</c:v>
                </c:pt>
                <c:pt idx="11">
                  <c:v>2413</c:v>
                </c:pt>
                <c:pt idx="12">
                  <c:v>2959</c:v>
                </c:pt>
                <c:pt idx="13">
                  <c:v>1694</c:v>
                </c:pt>
                <c:pt idx="14">
                  <c:v>1536</c:v>
                </c:pt>
                <c:pt idx="15">
                  <c:v>1861</c:v>
                </c:pt>
                <c:pt idx="16">
                  <c:v>1995</c:v>
                </c:pt>
                <c:pt idx="17">
                  <c:v>2374</c:v>
                </c:pt>
                <c:pt idx="18">
                  <c:v>2363</c:v>
                </c:pt>
                <c:pt idx="19">
                  <c:v>2215</c:v>
                </c:pt>
                <c:pt idx="20">
                  <c:v>2655</c:v>
                </c:pt>
                <c:pt idx="21">
                  <c:v>2300</c:v>
                </c:pt>
                <c:pt idx="22">
                  <c:v>3381</c:v>
                </c:pt>
                <c:pt idx="23">
                  <c:v>2430</c:v>
                </c:pt>
                <c:pt idx="24">
                  <c:v>2054</c:v>
                </c:pt>
                <c:pt idx="25">
                  <c:v>3901</c:v>
                </c:pt>
                <c:pt idx="26">
                  <c:v>2879</c:v>
                </c:pt>
                <c:pt idx="27">
                  <c:v>3171</c:v>
                </c:pt>
                <c:pt idx="28">
                  <c:v>2467</c:v>
                </c:pt>
                <c:pt idx="29">
                  <c:v>3046</c:v>
                </c:pt>
                <c:pt idx="30">
                  <c:v>4206</c:v>
                </c:pt>
                <c:pt idx="31">
                  <c:v>4811</c:v>
                </c:pt>
                <c:pt idx="32">
                  <c:v>3036</c:v>
                </c:pt>
                <c:pt idx="33">
                  <c:v>2056</c:v>
                </c:pt>
                <c:pt idx="34">
                  <c:v>2922</c:v>
                </c:pt>
                <c:pt idx="35">
                  <c:v>2812</c:v>
                </c:pt>
                <c:pt idx="36">
                  <c:v>5219</c:v>
                </c:pt>
                <c:pt idx="37">
                  <c:v>3805</c:v>
                </c:pt>
                <c:pt idx="38">
                  <c:v>3766</c:v>
                </c:pt>
                <c:pt idx="39">
                  <c:v>4458</c:v>
                </c:pt>
                <c:pt idx="40">
                  <c:v>4820</c:v>
                </c:pt>
                <c:pt idx="41">
                  <c:v>4994</c:v>
                </c:pt>
                <c:pt idx="42">
                  <c:v>2303</c:v>
                </c:pt>
                <c:pt idx="43">
                  <c:v>2756</c:v>
                </c:pt>
                <c:pt idx="44">
                  <c:v>4030</c:v>
                </c:pt>
                <c:pt idx="45">
                  <c:v>6140</c:v>
                </c:pt>
                <c:pt idx="46">
                  <c:v>5717</c:v>
                </c:pt>
                <c:pt idx="47">
                  <c:v>6091</c:v>
                </c:pt>
                <c:pt idx="48">
                  <c:v>4292</c:v>
                </c:pt>
                <c:pt idx="49">
                  <c:v>4277</c:v>
                </c:pt>
                <c:pt idx="50">
                  <c:v>4608</c:v>
                </c:pt>
                <c:pt idx="51">
                  <c:v>3648</c:v>
                </c:pt>
                <c:pt idx="52">
                  <c:v>6372</c:v>
                </c:pt>
                <c:pt idx="53">
                  <c:v>3653</c:v>
                </c:pt>
                <c:pt idx="54">
                  <c:v>3686</c:v>
                </c:pt>
                <c:pt idx="55">
                  <c:v>7773</c:v>
                </c:pt>
                <c:pt idx="56">
                  <c:v>6875</c:v>
                </c:pt>
                <c:pt idx="57">
                  <c:v>7833</c:v>
                </c:pt>
                <c:pt idx="58">
                  <c:v>6194</c:v>
                </c:pt>
                <c:pt idx="59">
                  <c:v>5652</c:v>
                </c:pt>
                <c:pt idx="60">
                  <c:v>3324</c:v>
                </c:pt>
                <c:pt idx="61">
                  <c:v>4300</c:v>
                </c:pt>
                <c:pt idx="62">
                  <c:v>7501</c:v>
                </c:pt>
                <c:pt idx="63">
                  <c:v>5537</c:v>
                </c:pt>
                <c:pt idx="64">
                  <c:v>8401</c:v>
                </c:pt>
                <c:pt idx="65">
                  <c:v>4555</c:v>
                </c:pt>
                <c:pt idx="66">
                  <c:v>3450</c:v>
                </c:pt>
                <c:pt idx="67">
                  <c:v>6587</c:v>
                </c:pt>
                <c:pt idx="68">
                  <c:v>6713</c:v>
                </c:pt>
                <c:pt idx="69">
                  <c:v>5487</c:v>
                </c:pt>
                <c:pt idx="70">
                  <c:v>5473</c:v>
                </c:pt>
                <c:pt idx="71">
                  <c:v>8780</c:v>
                </c:pt>
                <c:pt idx="72">
                  <c:v>3825</c:v>
                </c:pt>
                <c:pt idx="73">
                  <c:v>9898</c:v>
                </c:pt>
                <c:pt idx="74">
                  <c:v>7446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310-4600-82D6-C01436826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'3g.ArdiData28Fixed'!$C$2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'3g.ArdiData28Fixed'!$F$2:$F$14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'3g.ArdiData28Fixed'!$K$2:$K$14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0.17857142857142858</c:v>
                </c:pt>
                <c:pt idx="4">
                  <c:v>0.2857142857142857</c:v>
                </c:pt>
                <c:pt idx="5">
                  <c:v>0.14285714285714285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5-4959-85D4-BBBBB4E0A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'3g.ArdiData28Fixed'!$D$2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'3g.ArdiData28Fixed'!$F$2:$F$14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'3g.ArdiData28Fixed'!$K$2:$K$14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0.17857142857142858</c:v>
                </c:pt>
                <c:pt idx="4">
                  <c:v>0.2857142857142857</c:v>
                </c:pt>
                <c:pt idx="5">
                  <c:v>0.14285714285714285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2-47CB-8528-74A10BFEF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'3g.ArdiData28Fixed'!$B$2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'3g.ArdiData28Fixed'!$B$2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'3g.ArdiData28Fixed'!$A$3:$A$30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'3g.ArdiData28Fixed'!$B$3:$B$30</c:f>
              <c:numCache>
                <c:formatCode>General</c:formatCode>
                <c:ptCount val="28"/>
                <c:pt idx="0">
                  <c:v>33</c:v>
                </c:pt>
                <c:pt idx="1">
                  <c:v>39</c:v>
                </c:pt>
                <c:pt idx="2">
                  <c:v>52</c:v>
                </c:pt>
                <c:pt idx="3">
                  <c:v>43</c:v>
                </c:pt>
                <c:pt idx="4">
                  <c:v>32</c:v>
                </c:pt>
                <c:pt idx="5">
                  <c:v>22</c:v>
                </c:pt>
                <c:pt idx="6">
                  <c:v>47</c:v>
                </c:pt>
                <c:pt idx="7">
                  <c:v>89</c:v>
                </c:pt>
                <c:pt idx="8">
                  <c:v>52</c:v>
                </c:pt>
                <c:pt idx="9">
                  <c:v>71</c:v>
                </c:pt>
                <c:pt idx="10">
                  <c:v>45</c:v>
                </c:pt>
                <c:pt idx="11">
                  <c:v>64</c:v>
                </c:pt>
                <c:pt idx="12">
                  <c:v>59</c:v>
                </c:pt>
                <c:pt idx="13">
                  <c:v>48</c:v>
                </c:pt>
                <c:pt idx="14">
                  <c:v>60</c:v>
                </c:pt>
                <c:pt idx="15">
                  <c:v>17</c:v>
                </c:pt>
                <c:pt idx="16">
                  <c:v>50</c:v>
                </c:pt>
                <c:pt idx="17">
                  <c:v>35</c:v>
                </c:pt>
                <c:pt idx="18">
                  <c:v>46</c:v>
                </c:pt>
                <c:pt idx="19">
                  <c:v>78</c:v>
                </c:pt>
                <c:pt idx="20">
                  <c:v>38</c:v>
                </c:pt>
                <c:pt idx="21">
                  <c:v>39</c:v>
                </c:pt>
                <c:pt idx="22">
                  <c:v>45</c:v>
                </c:pt>
                <c:pt idx="23">
                  <c:v>66</c:v>
                </c:pt>
                <c:pt idx="24">
                  <c:v>40</c:v>
                </c:pt>
                <c:pt idx="25">
                  <c:v>43</c:v>
                </c:pt>
                <c:pt idx="26">
                  <c:v>55</c:v>
                </c:pt>
                <c:pt idx="27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A0-4BBB-BD46-A4EDB09B2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'3g.ArdiData28Fixed'!$C$2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'3g.ArdiData28Fixed'!$C$2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'3g.ArdiData28Fixed'!$A$3:$A$30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'3g.ArdiData28Fixed'!$C$3:$C$30</c:f>
              <c:numCache>
                <c:formatCode>General</c:formatCode>
                <c:ptCount val="28"/>
                <c:pt idx="0">
                  <c:v>17</c:v>
                </c:pt>
                <c:pt idx="1">
                  <c:v>22</c:v>
                </c:pt>
                <c:pt idx="2">
                  <c:v>32</c:v>
                </c:pt>
                <c:pt idx="3">
                  <c:v>33</c:v>
                </c:pt>
                <c:pt idx="4">
                  <c:v>35</c:v>
                </c:pt>
                <c:pt idx="5">
                  <c:v>38</c:v>
                </c:pt>
                <c:pt idx="6">
                  <c:v>39</c:v>
                </c:pt>
                <c:pt idx="7">
                  <c:v>39</c:v>
                </c:pt>
                <c:pt idx="8">
                  <c:v>40</c:v>
                </c:pt>
                <c:pt idx="9">
                  <c:v>43</c:v>
                </c:pt>
                <c:pt idx="10">
                  <c:v>43</c:v>
                </c:pt>
                <c:pt idx="11">
                  <c:v>45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48</c:v>
                </c:pt>
                <c:pt idx="17">
                  <c:v>50</c:v>
                </c:pt>
                <c:pt idx="18">
                  <c:v>52</c:v>
                </c:pt>
                <c:pt idx="19">
                  <c:v>52</c:v>
                </c:pt>
                <c:pt idx="20">
                  <c:v>55</c:v>
                </c:pt>
                <c:pt idx="21">
                  <c:v>59</c:v>
                </c:pt>
                <c:pt idx="22">
                  <c:v>60</c:v>
                </c:pt>
                <c:pt idx="23">
                  <c:v>64</c:v>
                </c:pt>
                <c:pt idx="24">
                  <c:v>66</c:v>
                </c:pt>
                <c:pt idx="25">
                  <c:v>71</c:v>
                </c:pt>
                <c:pt idx="26">
                  <c:v>78</c:v>
                </c:pt>
                <c:pt idx="27">
                  <c:v>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48-4A81-9AE8-B8B0408FF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'3g.ArdiData28Fixed'!$D$2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'3g.ArdiData28Fixed'!$D$2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'3g.ArdiData28Fixed'!$A$3:$A$30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'3g.ArdiData28Fixed'!$D$3:$D$30</c:f>
              <c:numCache>
                <c:formatCode>General</c:formatCode>
                <c:ptCount val="28"/>
                <c:pt idx="0">
                  <c:v>17</c:v>
                </c:pt>
                <c:pt idx="1">
                  <c:v>38</c:v>
                </c:pt>
                <c:pt idx="2">
                  <c:v>52</c:v>
                </c:pt>
                <c:pt idx="3">
                  <c:v>35</c:v>
                </c:pt>
                <c:pt idx="4">
                  <c:v>22</c:v>
                </c:pt>
                <c:pt idx="5">
                  <c:v>43</c:v>
                </c:pt>
                <c:pt idx="6">
                  <c:v>50</c:v>
                </c:pt>
                <c:pt idx="7">
                  <c:v>39</c:v>
                </c:pt>
                <c:pt idx="8">
                  <c:v>46</c:v>
                </c:pt>
                <c:pt idx="9">
                  <c:v>48</c:v>
                </c:pt>
                <c:pt idx="10">
                  <c:v>66</c:v>
                </c:pt>
                <c:pt idx="11">
                  <c:v>48</c:v>
                </c:pt>
                <c:pt idx="12">
                  <c:v>45</c:v>
                </c:pt>
                <c:pt idx="13">
                  <c:v>45</c:v>
                </c:pt>
                <c:pt idx="14">
                  <c:v>64</c:v>
                </c:pt>
                <c:pt idx="15">
                  <c:v>33</c:v>
                </c:pt>
                <c:pt idx="16">
                  <c:v>47</c:v>
                </c:pt>
                <c:pt idx="17">
                  <c:v>55</c:v>
                </c:pt>
                <c:pt idx="18">
                  <c:v>78</c:v>
                </c:pt>
                <c:pt idx="19">
                  <c:v>43</c:v>
                </c:pt>
                <c:pt idx="20">
                  <c:v>32</c:v>
                </c:pt>
                <c:pt idx="21">
                  <c:v>60</c:v>
                </c:pt>
                <c:pt idx="22">
                  <c:v>71</c:v>
                </c:pt>
                <c:pt idx="23">
                  <c:v>39</c:v>
                </c:pt>
                <c:pt idx="24">
                  <c:v>59</c:v>
                </c:pt>
                <c:pt idx="25">
                  <c:v>52</c:v>
                </c:pt>
                <c:pt idx="26">
                  <c:v>89</c:v>
                </c:pt>
                <c:pt idx="27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BC-44EF-8AB1-5E6E70790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'3g.ArdiData28Fixed'!$E$2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'3g.ArdiData28Fixed'!$E$2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'3g.ArdiData28Fixed'!$A$3:$A$30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'3g.ArdiData28Fixed'!$E$3:$E$30</c:f>
              <c:numCache>
                <c:formatCode>General</c:formatCode>
                <c:ptCount val="28"/>
                <c:pt idx="0">
                  <c:v>32</c:v>
                </c:pt>
                <c:pt idx="1">
                  <c:v>55</c:v>
                </c:pt>
                <c:pt idx="2">
                  <c:v>78</c:v>
                </c:pt>
                <c:pt idx="3">
                  <c:v>45</c:v>
                </c:pt>
                <c:pt idx="4">
                  <c:v>46</c:v>
                </c:pt>
                <c:pt idx="5">
                  <c:v>71</c:v>
                </c:pt>
                <c:pt idx="6">
                  <c:v>48</c:v>
                </c:pt>
                <c:pt idx="7">
                  <c:v>22</c:v>
                </c:pt>
                <c:pt idx="8">
                  <c:v>17</c:v>
                </c:pt>
                <c:pt idx="9">
                  <c:v>48</c:v>
                </c:pt>
                <c:pt idx="10">
                  <c:v>66</c:v>
                </c:pt>
                <c:pt idx="11">
                  <c:v>43</c:v>
                </c:pt>
                <c:pt idx="12">
                  <c:v>40</c:v>
                </c:pt>
                <c:pt idx="13">
                  <c:v>47</c:v>
                </c:pt>
                <c:pt idx="14">
                  <c:v>64</c:v>
                </c:pt>
                <c:pt idx="15">
                  <c:v>35</c:v>
                </c:pt>
                <c:pt idx="16">
                  <c:v>39</c:v>
                </c:pt>
                <c:pt idx="17">
                  <c:v>50</c:v>
                </c:pt>
                <c:pt idx="18">
                  <c:v>59</c:v>
                </c:pt>
                <c:pt idx="19">
                  <c:v>33</c:v>
                </c:pt>
                <c:pt idx="20">
                  <c:v>38</c:v>
                </c:pt>
                <c:pt idx="21">
                  <c:v>52</c:v>
                </c:pt>
                <c:pt idx="22">
                  <c:v>60</c:v>
                </c:pt>
                <c:pt idx="23">
                  <c:v>45</c:v>
                </c:pt>
                <c:pt idx="24">
                  <c:v>39</c:v>
                </c:pt>
                <c:pt idx="25">
                  <c:v>52</c:v>
                </c:pt>
                <c:pt idx="26">
                  <c:v>89</c:v>
                </c:pt>
                <c:pt idx="27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A2-4FA8-80FF-39B69147A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'3g.ArdiData28Fixed'!$E$2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'3g.ArdiData28Fixed'!$K$1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'3g.ArdiData28Fixed'!$F$2:$F$14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'3g.ArdiData28Fixed'!$K$2:$K$14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7.1428571428571425E-2</c:v>
                </c:pt>
                <c:pt idx="3">
                  <c:v>0.17857142857142858</c:v>
                </c:pt>
                <c:pt idx="4">
                  <c:v>0.2857142857142857</c:v>
                </c:pt>
                <c:pt idx="5">
                  <c:v>0.14285714285714285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3-49B7-9956-4C99D590F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'3g.ArdiData28Fixed'!$B$2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'3g.ArdiData28Fixed'!$B$2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'3g.ArdiData28Fixed'!$A$98:$A$125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'3g.ArdiData28Fixed'!$B$98:$B$125</c:f>
              <c:numCache>
                <c:formatCode>General</c:formatCode>
                <c:ptCount val="28"/>
                <c:pt idx="0">
                  <c:v>33</c:v>
                </c:pt>
                <c:pt idx="1">
                  <c:v>72</c:v>
                </c:pt>
                <c:pt idx="2">
                  <c:v>124</c:v>
                </c:pt>
                <c:pt idx="3">
                  <c:v>167</c:v>
                </c:pt>
                <c:pt idx="4">
                  <c:v>199</c:v>
                </c:pt>
                <c:pt idx="5">
                  <c:v>221</c:v>
                </c:pt>
                <c:pt idx="6">
                  <c:v>268</c:v>
                </c:pt>
                <c:pt idx="7">
                  <c:v>357</c:v>
                </c:pt>
                <c:pt idx="8">
                  <c:v>409</c:v>
                </c:pt>
                <c:pt idx="9">
                  <c:v>480</c:v>
                </c:pt>
                <c:pt idx="10">
                  <c:v>525</c:v>
                </c:pt>
                <c:pt idx="11">
                  <c:v>589</c:v>
                </c:pt>
                <c:pt idx="12">
                  <c:v>648</c:v>
                </c:pt>
                <c:pt idx="13">
                  <c:v>696</c:v>
                </c:pt>
                <c:pt idx="14">
                  <c:v>756</c:v>
                </c:pt>
                <c:pt idx="15">
                  <c:v>773</c:v>
                </c:pt>
                <c:pt idx="16">
                  <c:v>823</c:v>
                </c:pt>
                <c:pt idx="17">
                  <c:v>858</c:v>
                </c:pt>
                <c:pt idx="18">
                  <c:v>904</c:v>
                </c:pt>
                <c:pt idx="19">
                  <c:v>982</c:v>
                </c:pt>
                <c:pt idx="20">
                  <c:v>1020</c:v>
                </c:pt>
                <c:pt idx="21">
                  <c:v>1059</c:v>
                </c:pt>
                <c:pt idx="22">
                  <c:v>1104</c:v>
                </c:pt>
                <c:pt idx="23">
                  <c:v>1170</c:v>
                </c:pt>
                <c:pt idx="24">
                  <c:v>1210</c:v>
                </c:pt>
                <c:pt idx="25">
                  <c:v>1253</c:v>
                </c:pt>
                <c:pt idx="26">
                  <c:v>1308</c:v>
                </c:pt>
                <c:pt idx="27">
                  <c:v>1356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92-4F42-A962-9159D6EB2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'3g.ArdiData28Fixed'!$C$2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'3g.ArdiData28Fixed'!$C$2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'3g.ArdiData28Fixed'!$A$98:$A$125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'3g.ArdiData28Fixed'!$C$98:$C$125</c:f>
              <c:numCache>
                <c:formatCode>General</c:formatCode>
                <c:ptCount val="28"/>
                <c:pt idx="0">
                  <c:v>17</c:v>
                </c:pt>
                <c:pt idx="1">
                  <c:v>39</c:v>
                </c:pt>
                <c:pt idx="2">
                  <c:v>71</c:v>
                </c:pt>
                <c:pt idx="3">
                  <c:v>104</c:v>
                </c:pt>
                <c:pt idx="4">
                  <c:v>139</c:v>
                </c:pt>
                <c:pt idx="5">
                  <c:v>177</c:v>
                </c:pt>
                <c:pt idx="6">
                  <c:v>216</c:v>
                </c:pt>
                <c:pt idx="7">
                  <c:v>255</c:v>
                </c:pt>
                <c:pt idx="8">
                  <c:v>295</c:v>
                </c:pt>
                <c:pt idx="9">
                  <c:v>338</c:v>
                </c:pt>
                <c:pt idx="10">
                  <c:v>381</c:v>
                </c:pt>
                <c:pt idx="11">
                  <c:v>426</c:v>
                </c:pt>
                <c:pt idx="12">
                  <c:v>471</c:v>
                </c:pt>
                <c:pt idx="13">
                  <c:v>517</c:v>
                </c:pt>
                <c:pt idx="14">
                  <c:v>564</c:v>
                </c:pt>
                <c:pt idx="15">
                  <c:v>612</c:v>
                </c:pt>
                <c:pt idx="16">
                  <c:v>660</c:v>
                </c:pt>
                <c:pt idx="17">
                  <c:v>710</c:v>
                </c:pt>
                <c:pt idx="18">
                  <c:v>762</c:v>
                </c:pt>
                <c:pt idx="19">
                  <c:v>814</c:v>
                </c:pt>
                <c:pt idx="20">
                  <c:v>869</c:v>
                </c:pt>
                <c:pt idx="21">
                  <c:v>928</c:v>
                </c:pt>
                <c:pt idx="22">
                  <c:v>988</c:v>
                </c:pt>
                <c:pt idx="23">
                  <c:v>1052</c:v>
                </c:pt>
                <c:pt idx="24">
                  <c:v>1118</c:v>
                </c:pt>
                <c:pt idx="25">
                  <c:v>1189</c:v>
                </c:pt>
                <c:pt idx="26">
                  <c:v>1267</c:v>
                </c:pt>
                <c:pt idx="27">
                  <c:v>1356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7A-4AC8-9FBA-D789D3C2C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'3g.ArdiData28Fixed'!$D$2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'3g.ArdiData28Fixed'!$D$2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'3g.ArdiData28Fixed'!$A$98:$A$125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'3g.ArdiData28Fixed'!$D$98:$D$125</c:f>
              <c:numCache>
                <c:formatCode>General</c:formatCode>
                <c:ptCount val="28"/>
                <c:pt idx="0">
                  <c:v>17</c:v>
                </c:pt>
                <c:pt idx="1">
                  <c:v>55</c:v>
                </c:pt>
                <c:pt idx="2">
                  <c:v>107</c:v>
                </c:pt>
                <c:pt idx="3">
                  <c:v>142</c:v>
                </c:pt>
                <c:pt idx="4">
                  <c:v>164</c:v>
                </c:pt>
                <c:pt idx="5">
                  <c:v>207</c:v>
                </c:pt>
                <c:pt idx="6">
                  <c:v>257</c:v>
                </c:pt>
                <c:pt idx="7">
                  <c:v>296</c:v>
                </c:pt>
                <c:pt idx="8">
                  <c:v>342</c:v>
                </c:pt>
                <c:pt idx="9">
                  <c:v>390</c:v>
                </c:pt>
                <c:pt idx="10">
                  <c:v>456</c:v>
                </c:pt>
                <c:pt idx="11">
                  <c:v>504</c:v>
                </c:pt>
                <c:pt idx="12">
                  <c:v>549</c:v>
                </c:pt>
                <c:pt idx="13">
                  <c:v>594</c:v>
                </c:pt>
                <c:pt idx="14">
                  <c:v>658</c:v>
                </c:pt>
                <c:pt idx="15">
                  <c:v>691</c:v>
                </c:pt>
                <c:pt idx="16">
                  <c:v>738</c:v>
                </c:pt>
                <c:pt idx="17">
                  <c:v>793</c:v>
                </c:pt>
                <c:pt idx="18">
                  <c:v>871</c:v>
                </c:pt>
                <c:pt idx="19">
                  <c:v>914</c:v>
                </c:pt>
                <c:pt idx="20">
                  <c:v>946</c:v>
                </c:pt>
                <c:pt idx="21">
                  <c:v>1006</c:v>
                </c:pt>
                <c:pt idx="22">
                  <c:v>1077</c:v>
                </c:pt>
                <c:pt idx="23">
                  <c:v>1116</c:v>
                </c:pt>
                <c:pt idx="24">
                  <c:v>1175</c:v>
                </c:pt>
                <c:pt idx="25">
                  <c:v>1227</c:v>
                </c:pt>
                <c:pt idx="26">
                  <c:v>1316</c:v>
                </c:pt>
                <c:pt idx="27">
                  <c:v>1356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48-4124-9F11-5BD1E20E2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ArdiEven!$D$2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ArdiEven!$A$3:$A$77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ArdiEven!$D$3:$D$77</c:f>
              <c:numCache>
                <c:formatCode>General</c:formatCode>
                <c:ptCount val="75"/>
                <c:pt idx="0">
                  <c:v>1038</c:v>
                </c:pt>
                <c:pt idx="1">
                  <c:v>1418</c:v>
                </c:pt>
                <c:pt idx="2">
                  <c:v>1559</c:v>
                </c:pt>
                <c:pt idx="3">
                  <c:v>1426</c:v>
                </c:pt>
                <c:pt idx="4">
                  <c:v>1263</c:v>
                </c:pt>
                <c:pt idx="5">
                  <c:v>2047</c:v>
                </c:pt>
                <c:pt idx="6">
                  <c:v>1859</c:v>
                </c:pt>
                <c:pt idx="7">
                  <c:v>1092</c:v>
                </c:pt>
                <c:pt idx="8">
                  <c:v>1816</c:v>
                </c:pt>
                <c:pt idx="9">
                  <c:v>1907</c:v>
                </c:pt>
                <c:pt idx="10">
                  <c:v>1841</c:v>
                </c:pt>
                <c:pt idx="11">
                  <c:v>1694</c:v>
                </c:pt>
                <c:pt idx="12">
                  <c:v>1536</c:v>
                </c:pt>
                <c:pt idx="13">
                  <c:v>1995</c:v>
                </c:pt>
                <c:pt idx="14">
                  <c:v>2374</c:v>
                </c:pt>
                <c:pt idx="15">
                  <c:v>2413</c:v>
                </c:pt>
                <c:pt idx="16">
                  <c:v>2215</c:v>
                </c:pt>
                <c:pt idx="17">
                  <c:v>2959</c:v>
                </c:pt>
                <c:pt idx="18">
                  <c:v>2363</c:v>
                </c:pt>
                <c:pt idx="19">
                  <c:v>2430</c:v>
                </c:pt>
                <c:pt idx="20">
                  <c:v>1861</c:v>
                </c:pt>
                <c:pt idx="21">
                  <c:v>3901</c:v>
                </c:pt>
                <c:pt idx="22">
                  <c:v>2655</c:v>
                </c:pt>
                <c:pt idx="23">
                  <c:v>2300</c:v>
                </c:pt>
                <c:pt idx="24">
                  <c:v>2054</c:v>
                </c:pt>
                <c:pt idx="25">
                  <c:v>3046</c:v>
                </c:pt>
                <c:pt idx="26">
                  <c:v>3171</c:v>
                </c:pt>
                <c:pt idx="27">
                  <c:v>3381</c:v>
                </c:pt>
                <c:pt idx="28">
                  <c:v>2879</c:v>
                </c:pt>
                <c:pt idx="29">
                  <c:v>2922</c:v>
                </c:pt>
                <c:pt idx="30">
                  <c:v>3036</c:v>
                </c:pt>
                <c:pt idx="31">
                  <c:v>2467</c:v>
                </c:pt>
                <c:pt idx="32">
                  <c:v>2056</c:v>
                </c:pt>
                <c:pt idx="33">
                  <c:v>4206</c:v>
                </c:pt>
                <c:pt idx="34">
                  <c:v>4811</c:v>
                </c:pt>
                <c:pt idx="35">
                  <c:v>3805</c:v>
                </c:pt>
                <c:pt idx="36">
                  <c:v>2812</c:v>
                </c:pt>
                <c:pt idx="37">
                  <c:v>3766</c:v>
                </c:pt>
                <c:pt idx="38">
                  <c:v>5219</c:v>
                </c:pt>
                <c:pt idx="39">
                  <c:v>2303</c:v>
                </c:pt>
                <c:pt idx="40">
                  <c:v>2756</c:v>
                </c:pt>
                <c:pt idx="41">
                  <c:v>4030</c:v>
                </c:pt>
                <c:pt idx="42">
                  <c:v>4994</c:v>
                </c:pt>
                <c:pt idx="43">
                  <c:v>4820</c:v>
                </c:pt>
                <c:pt idx="44">
                  <c:v>4458</c:v>
                </c:pt>
                <c:pt idx="45">
                  <c:v>6140</c:v>
                </c:pt>
                <c:pt idx="46">
                  <c:v>4292</c:v>
                </c:pt>
                <c:pt idx="47">
                  <c:v>4277</c:v>
                </c:pt>
                <c:pt idx="48">
                  <c:v>4608</c:v>
                </c:pt>
                <c:pt idx="49">
                  <c:v>5717</c:v>
                </c:pt>
                <c:pt idx="50">
                  <c:v>6091</c:v>
                </c:pt>
                <c:pt idx="51">
                  <c:v>3686</c:v>
                </c:pt>
                <c:pt idx="52">
                  <c:v>3648</c:v>
                </c:pt>
                <c:pt idx="53">
                  <c:v>6372</c:v>
                </c:pt>
                <c:pt idx="54">
                  <c:v>6194</c:v>
                </c:pt>
                <c:pt idx="55">
                  <c:v>3324</c:v>
                </c:pt>
                <c:pt idx="56">
                  <c:v>3653</c:v>
                </c:pt>
                <c:pt idx="57">
                  <c:v>6875</c:v>
                </c:pt>
                <c:pt idx="58">
                  <c:v>7773</c:v>
                </c:pt>
                <c:pt idx="59">
                  <c:v>5652</c:v>
                </c:pt>
                <c:pt idx="60">
                  <c:v>4300</c:v>
                </c:pt>
                <c:pt idx="61">
                  <c:v>7833</c:v>
                </c:pt>
                <c:pt idx="62">
                  <c:v>7501</c:v>
                </c:pt>
                <c:pt idx="63">
                  <c:v>3450</c:v>
                </c:pt>
                <c:pt idx="64">
                  <c:v>5537</c:v>
                </c:pt>
                <c:pt idx="65">
                  <c:v>6713</c:v>
                </c:pt>
                <c:pt idx="66">
                  <c:v>8401</c:v>
                </c:pt>
                <c:pt idx="67">
                  <c:v>5487</c:v>
                </c:pt>
                <c:pt idx="68">
                  <c:v>4555</c:v>
                </c:pt>
                <c:pt idx="69">
                  <c:v>6587</c:v>
                </c:pt>
                <c:pt idx="70">
                  <c:v>8780</c:v>
                </c:pt>
                <c:pt idx="71">
                  <c:v>5473</c:v>
                </c:pt>
                <c:pt idx="72">
                  <c:v>3825</c:v>
                </c:pt>
                <c:pt idx="73">
                  <c:v>7446</c:v>
                </c:pt>
                <c:pt idx="74">
                  <c:v>9898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38C-45EB-81B4-75BEA5C4C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'3g.ArdiData28Fixed'!$E$2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'3g.ArdiData28Fixed'!$E$2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'3g.ArdiData28Fixed'!$A$98:$A$125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'3g.ArdiData28Fixed'!$E$98:$E$125</c:f>
              <c:numCache>
                <c:formatCode>General</c:formatCode>
                <c:ptCount val="28"/>
                <c:pt idx="0">
                  <c:v>32</c:v>
                </c:pt>
                <c:pt idx="1">
                  <c:v>87</c:v>
                </c:pt>
                <c:pt idx="2">
                  <c:v>165</c:v>
                </c:pt>
                <c:pt idx="3">
                  <c:v>210</c:v>
                </c:pt>
                <c:pt idx="4">
                  <c:v>256</c:v>
                </c:pt>
                <c:pt idx="5">
                  <c:v>327</c:v>
                </c:pt>
                <c:pt idx="6">
                  <c:v>375</c:v>
                </c:pt>
                <c:pt idx="7">
                  <c:v>397</c:v>
                </c:pt>
                <c:pt idx="8">
                  <c:v>414</c:v>
                </c:pt>
                <c:pt idx="9">
                  <c:v>462</c:v>
                </c:pt>
                <c:pt idx="10">
                  <c:v>528</c:v>
                </c:pt>
                <c:pt idx="11">
                  <c:v>571</c:v>
                </c:pt>
                <c:pt idx="12">
                  <c:v>611</c:v>
                </c:pt>
                <c:pt idx="13">
                  <c:v>658</c:v>
                </c:pt>
                <c:pt idx="14">
                  <c:v>722</c:v>
                </c:pt>
                <c:pt idx="15">
                  <c:v>757</c:v>
                </c:pt>
                <c:pt idx="16">
                  <c:v>796</c:v>
                </c:pt>
                <c:pt idx="17">
                  <c:v>846</c:v>
                </c:pt>
                <c:pt idx="18">
                  <c:v>905</c:v>
                </c:pt>
                <c:pt idx="19">
                  <c:v>938</c:v>
                </c:pt>
                <c:pt idx="20">
                  <c:v>976</c:v>
                </c:pt>
                <c:pt idx="21">
                  <c:v>1028</c:v>
                </c:pt>
                <c:pt idx="22">
                  <c:v>1088</c:v>
                </c:pt>
                <c:pt idx="23">
                  <c:v>1133</c:v>
                </c:pt>
                <c:pt idx="24">
                  <c:v>1172</c:v>
                </c:pt>
                <c:pt idx="25">
                  <c:v>1224</c:v>
                </c:pt>
                <c:pt idx="26">
                  <c:v>1313</c:v>
                </c:pt>
                <c:pt idx="27">
                  <c:v>1356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1B-49C1-A0CA-6F5856689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'3h.ArdiData28Fixed'!$B$2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'3h.ArdiData28Fixed'!$K$1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'3h.ArdiData28Fixed'!$F$2:$F$14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'3h.ArdiData28Fixed'!$K$2:$K$14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0.10714285714285714</c:v>
                </c:pt>
                <c:pt idx="8">
                  <c:v>7.1428571428571425E-2</c:v>
                </c:pt>
                <c:pt idx="9">
                  <c:v>7.1428571428571425E-2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6-4576-91B4-7DA7DE883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'3h.ArdiData28Fixed'!$C$2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'3h.ArdiData28Fixed'!$K$1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'3h.ArdiData28Fixed'!$F$2:$F$14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'3h.ArdiData28Fixed'!$K$2:$K$14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0.10714285714285714</c:v>
                </c:pt>
                <c:pt idx="8">
                  <c:v>7.1428571428571425E-2</c:v>
                </c:pt>
                <c:pt idx="9">
                  <c:v>7.1428571428571425E-2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66-4C7B-8A2F-04DFBECB3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'3h.ArdiData28Fixed'!$D$2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'3h.ArdiData28Fixed'!$K$1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'3h.ArdiData28Fixed'!$F$2:$F$14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'3h.ArdiData28Fixed'!$K$2:$K$14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0.10714285714285714</c:v>
                </c:pt>
                <c:pt idx="8">
                  <c:v>7.1428571428571425E-2</c:v>
                </c:pt>
                <c:pt idx="9">
                  <c:v>7.1428571428571425E-2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D-4C32-8953-87D7A90B3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'3h.ArdiData28Fixed'!$B$2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'3h.ArdiData28Fixed'!$B$2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'3h.ArdiData28Fixed'!$A$3:$A$30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'3h.ArdiData28Fixed'!$B$3:$B$30</c:f>
              <c:numCache>
                <c:formatCode>General</c:formatCode>
                <c:ptCount val="28"/>
                <c:pt idx="0">
                  <c:v>40</c:v>
                </c:pt>
                <c:pt idx="1">
                  <c:v>53</c:v>
                </c:pt>
                <c:pt idx="2">
                  <c:v>65</c:v>
                </c:pt>
                <c:pt idx="3">
                  <c:v>30</c:v>
                </c:pt>
                <c:pt idx="4">
                  <c:v>46</c:v>
                </c:pt>
                <c:pt idx="5">
                  <c:v>51</c:v>
                </c:pt>
                <c:pt idx="6">
                  <c:v>39</c:v>
                </c:pt>
                <c:pt idx="7">
                  <c:v>33</c:v>
                </c:pt>
                <c:pt idx="8">
                  <c:v>81</c:v>
                </c:pt>
                <c:pt idx="9">
                  <c:v>37</c:v>
                </c:pt>
                <c:pt idx="10">
                  <c:v>57</c:v>
                </c:pt>
                <c:pt idx="11">
                  <c:v>66</c:v>
                </c:pt>
                <c:pt idx="12">
                  <c:v>29</c:v>
                </c:pt>
                <c:pt idx="13">
                  <c:v>18</c:v>
                </c:pt>
                <c:pt idx="14">
                  <c:v>73</c:v>
                </c:pt>
                <c:pt idx="15">
                  <c:v>25</c:v>
                </c:pt>
                <c:pt idx="16">
                  <c:v>51</c:v>
                </c:pt>
                <c:pt idx="17">
                  <c:v>54</c:v>
                </c:pt>
                <c:pt idx="18">
                  <c:v>46</c:v>
                </c:pt>
                <c:pt idx="19">
                  <c:v>73</c:v>
                </c:pt>
                <c:pt idx="20">
                  <c:v>58</c:v>
                </c:pt>
                <c:pt idx="21">
                  <c:v>64</c:v>
                </c:pt>
                <c:pt idx="22">
                  <c:v>38</c:v>
                </c:pt>
                <c:pt idx="23">
                  <c:v>30</c:v>
                </c:pt>
                <c:pt idx="24">
                  <c:v>61</c:v>
                </c:pt>
                <c:pt idx="25">
                  <c:v>70</c:v>
                </c:pt>
                <c:pt idx="26">
                  <c:v>49</c:v>
                </c:pt>
                <c:pt idx="27">
                  <c:v>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80-4F00-9974-7E038CF90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'3h.ArdiData28Fixed'!$C$2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'3h.ArdiData28Fixed'!$C$2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'3h.ArdiData28Fixed'!$A$3:$A$30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'3h.ArdiData28Fixed'!$C$3:$C$30</c:f>
              <c:numCache>
                <c:formatCode>General</c:formatCode>
                <c:ptCount val="28"/>
                <c:pt idx="0">
                  <c:v>18</c:v>
                </c:pt>
                <c:pt idx="1">
                  <c:v>25</c:v>
                </c:pt>
                <c:pt idx="2">
                  <c:v>29</c:v>
                </c:pt>
                <c:pt idx="3">
                  <c:v>30</c:v>
                </c:pt>
                <c:pt idx="4">
                  <c:v>30</c:v>
                </c:pt>
                <c:pt idx="5">
                  <c:v>33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46</c:v>
                </c:pt>
                <c:pt idx="11">
                  <c:v>46</c:v>
                </c:pt>
                <c:pt idx="12">
                  <c:v>49</c:v>
                </c:pt>
                <c:pt idx="13">
                  <c:v>51</c:v>
                </c:pt>
                <c:pt idx="14">
                  <c:v>51</c:v>
                </c:pt>
                <c:pt idx="15">
                  <c:v>53</c:v>
                </c:pt>
                <c:pt idx="16">
                  <c:v>54</c:v>
                </c:pt>
                <c:pt idx="17">
                  <c:v>57</c:v>
                </c:pt>
                <c:pt idx="18">
                  <c:v>58</c:v>
                </c:pt>
                <c:pt idx="19">
                  <c:v>58</c:v>
                </c:pt>
                <c:pt idx="20">
                  <c:v>61</c:v>
                </c:pt>
                <c:pt idx="21">
                  <c:v>64</c:v>
                </c:pt>
                <c:pt idx="22">
                  <c:v>65</c:v>
                </c:pt>
                <c:pt idx="23">
                  <c:v>66</c:v>
                </c:pt>
                <c:pt idx="24">
                  <c:v>70</c:v>
                </c:pt>
                <c:pt idx="25">
                  <c:v>73</c:v>
                </c:pt>
                <c:pt idx="26">
                  <c:v>73</c:v>
                </c:pt>
                <c:pt idx="27">
                  <c:v>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0D-4BE9-BF84-5EE6CD0BE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'3h.ArdiData28Fixed'!$D$2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'3h.ArdiData28Fixed'!$D$2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'3h.ArdiData28Fixed'!$A$3:$A$30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'3h.ArdiData28Fixed'!$D$3:$D$30</c:f>
              <c:numCache>
                <c:formatCode>General</c:formatCode>
                <c:ptCount val="28"/>
                <c:pt idx="0">
                  <c:v>18</c:v>
                </c:pt>
                <c:pt idx="1">
                  <c:v>30</c:v>
                </c:pt>
                <c:pt idx="2">
                  <c:v>37</c:v>
                </c:pt>
                <c:pt idx="3">
                  <c:v>33</c:v>
                </c:pt>
                <c:pt idx="4">
                  <c:v>40</c:v>
                </c:pt>
                <c:pt idx="5">
                  <c:v>51</c:v>
                </c:pt>
                <c:pt idx="6">
                  <c:v>51</c:v>
                </c:pt>
                <c:pt idx="7">
                  <c:v>29</c:v>
                </c:pt>
                <c:pt idx="8">
                  <c:v>25</c:v>
                </c:pt>
                <c:pt idx="9">
                  <c:v>54</c:v>
                </c:pt>
                <c:pt idx="10">
                  <c:v>70</c:v>
                </c:pt>
                <c:pt idx="11">
                  <c:v>38</c:v>
                </c:pt>
                <c:pt idx="12">
                  <c:v>39</c:v>
                </c:pt>
                <c:pt idx="13">
                  <c:v>61</c:v>
                </c:pt>
                <c:pt idx="14">
                  <c:v>73</c:v>
                </c:pt>
                <c:pt idx="15">
                  <c:v>49</c:v>
                </c:pt>
                <c:pt idx="16">
                  <c:v>30</c:v>
                </c:pt>
                <c:pt idx="17">
                  <c:v>65</c:v>
                </c:pt>
                <c:pt idx="18">
                  <c:v>66</c:v>
                </c:pt>
                <c:pt idx="19">
                  <c:v>46</c:v>
                </c:pt>
                <c:pt idx="20">
                  <c:v>46</c:v>
                </c:pt>
                <c:pt idx="21">
                  <c:v>53</c:v>
                </c:pt>
                <c:pt idx="22">
                  <c:v>81</c:v>
                </c:pt>
                <c:pt idx="23">
                  <c:v>58</c:v>
                </c:pt>
                <c:pt idx="24">
                  <c:v>57</c:v>
                </c:pt>
                <c:pt idx="25">
                  <c:v>58</c:v>
                </c:pt>
                <c:pt idx="26">
                  <c:v>73</c:v>
                </c:pt>
                <c:pt idx="27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8D-4BE6-8A11-8C17DB878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'3h.ArdiData28Fixed'!$E$2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'3h.ArdiData28Fixed'!$E$2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'3h.ArdiData28Fixed'!$A$3:$A$30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'3h.ArdiData28Fixed'!$E$3:$E$30</c:f>
              <c:numCache>
                <c:formatCode>General</c:formatCode>
                <c:ptCount val="28"/>
                <c:pt idx="0">
                  <c:v>49</c:v>
                </c:pt>
                <c:pt idx="1">
                  <c:v>54</c:v>
                </c:pt>
                <c:pt idx="2">
                  <c:v>73</c:v>
                </c:pt>
                <c:pt idx="3">
                  <c:v>30</c:v>
                </c:pt>
                <c:pt idx="4">
                  <c:v>37</c:v>
                </c:pt>
                <c:pt idx="5">
                  <c:v>51</c:v>
                </c:pt>
                <c:pt idx="6">
                  <c:v>70</c:v>
                </c:pt>
                <c:pt idx="7">
                  <c:v>51</c:v>
                </c:pt>
                <c:pt idx="8">
                  <c:v>18</c:v>
                </c:pt>
                <c:pt idx="9">
                  <c:v>81</c:v>
                </c:pt>
                <c:pt idx="10">
                  <c:v>58</c:v>
                </c:pt>
                <c:pt idx="11">
                  <c:v>33</c:v>
                </c:pt>
                <c:pt idx="12">
                  <c:v>39</c:v>
                </c:pt>
                <c:pt idx="13">
                  <c:v>65</c:v>
                </c:pt>
                <c:pt idx="14">
                  <c:v>61</c:v>
                </c:pt>
                <c:pt idx="15">
                  <c:v>38</c:v>
                </c:pt>
                <c:pt idx="16">
                  <c:v>30</c:v>
                </c:pt>
                <c:pt idx="17">
                  <c:v>58</c:v>
                </c:pt>
                <c:pt idx="18">
                  <c:v>57</c:v>
                </c:pt>
                <c:pt idx="19">
                  <c:v>40</c:v>
                </c:pt>
                <c:pt idx="20">
                  <c:v>29</c:v>
                </c:pt>
                <c:pt idx="21">
                  <c:v>53</c:v>
                </c:pt>
                <c:pt idx="22">
                  <c:v>66</c:v>
                </c:pt>
                <c:pt idx="23">
                  <c:v>46</c:v>
                </c:pt>
                <c:pt idx="24">
                  <c:v>25</c:v>
                </c:pt>
                <c:pt idx="25">
                  <c:v>64</c:v>
                </c:pt>
                <c:pt idx="26">
                  <c:v>73</c:v>
                </c:pt>
                <c:pt idx="27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0A-4E03-91F8-94AB33827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'3h.ArdiData28Fixed'!$E$2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'3h.ArdiData28Fixed'!$K$1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'3h.ArdiData28Fixed'!$F$2:$F$14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'3h.ArdiData28Fixed'!$K$2:$K$14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7.1428571428571425E-2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0.10714285714285714</c:v>
                </c:pt>
                <c:pt idx="8">
                  <c:v>7.1428571428571425E-2</c:v>
                </c:pt>
                <c:pt idx="9">
                  <c:v>7.1428571428571425E-2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3-40CC-BFBE-DF3175FF3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'3h.ArdiData28Fixed'!$B$2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'3h.ArdiData28Fixed'!$B$2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'3h.ArdiData28Fixed'!$A$98:$A$125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'3h.ArdiData28Fixed'!$B$98:$B$125</c:f>
              <c:numCache>
                <c:formatCode>General</c:formatCode>
                <c:ptCount val="28"/>
                <c:pt idx="0">
                  <c:v>40</c:v>
                </c:pt>
                <c:pt idx="1">
                  <c:v>93</c:v>
                </c:pt>
                <c:pt idx="2">
                  <c:v>158</c:v>
                </c:pt>
                <c:pt idx="3">
                  <c:v>188</c:v>
                </c:pt>
                <c:pt idx="4">
                  <c:v>234</c:v>
                </c:pt>
                <c:pt idx="5">
                  <c:v>285</c:v>
                </c:pt>
                <c:pt idx="6">
                  <c:v>324</c:v>
                </c:pt>
                <c:pt idx="7">
                  <c:v>357</c:v>
                </c:pt>
                <c:pt idx="8">
                  <c:v>438</c:v>
                </c:pt>
                <c:pt idx="9">
                  <c:v>475</c:v>
                </c:pt>
                <c:pt idx="10">
                  <c:v>532</c:v>
                </c:pt>
                <c:pt idx="11">
                  <c:v>598</c:v>
                </c:pt>
                <c:pt idx="12">
                  <c:v>627</c:v>
                </c:pt>
                <c:pt idx="13">
                  <c:v>645</c:v>
                </c:pt>
                <c:pt idx="14">
                  <c:v>718</c:v>
                </c:pt>
                <c:pt idx="15">
                  <c:v>743</c:v>
                </c:pt>
                <c:pt idx="16">
                  <c:v>794</c:v>
                </c:pt>
                <c:pt idx="17">
                  <c:v>848</c:v>
                </c:pt>
                <c:pt idx="18">
                  <c:v>894</c:v>
                </c:pt>
                <c:pt idx="19">
                  <c:v>967</c:v>
                </c:pt>
                <c:pt idx="20">
                  <c:v>1025</c:v>
                </c:pt>
                <c:pt idx="21">
                  <c:v>1089</c:v>
                </c:pt>
                <c:pt idx="22">
                  <c:v>1127</c:v>
                </c:pt>
                <c:pt idx="23">
                  <c:v>1157</c:v>
                </c:pt>
                <c:pt idx="24">
                  <c:v>1218</c:v>
                </c:pt>
                <c:pt idx="25">
                  <c:v>1288</c:v>
                </c:pt>
                <c:pt idx="26">
                  <c:v>1337</c:v>
                </c:pt>
                <c:pt idx="27">
                  <c:v>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58-4468-AC19-0B952C91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'1.ArdiData84Var'!$B$2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'1.ArdiData84Var'!$K$1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'1.ArdiData84Var'!$F$2:$F$14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'1.ArdiData84Var'!$K$2:$K$14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4.7619047619047616E-2</c:v>
                </c:pt>
                <c:pt idx="2">
                  <c:v>7.1428571428571425E-2</c:v>
                </c:pt>
                <c:pt idx="3">
                  <c:v>0.19047619047619047</c:v>
                </c:pt>
                <c:pt idx="4">
                  <c:v>0.21428571428571427</c:v>
                </c:pt>
                <c:pt idx="5">
                  <c:v>0.13095238095238096</c:v>
                </c:pt>
                <c:pt idx="6">
                  <c:v>9.5238095238095233E-2</c:v>
                </c:pt>
                <c:pt idx="7">
                  <c:v>8.3333333333333329E-2</c:v>
                </c:pt>
                <c:pt idx="8">
                  <c:v>5.9523809523809521E-2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4-42E8-8562-841CDCD9E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'3h.ArdiData28Fixed'!$C$2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'3h.ArdiData28Fixed'!$C$2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'3h.ArdiData28Fixed'!$A$98:$A$125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'3h.ArdiData28Fixed'!$C$98:$C$125</c:f>
              <c:numCache>
                <c:formatCode>General</c:formatCode>
                <c:ptCount val="28"/>
                <c:pt idx="0">
                  <c:v>18</c:v>
                </c:pt>
                <c:pt idx="1">
                  <c:v>43</c:v>
                </c:pt>
                <c:pt idx="2">
                  <c:v>72</c:v>
                </c:pt>
                <c:pt idx="3">
                  <c:v>102</c:v>
                </c:pt>
                <c:pt idx="4">
                  <c:v>132</c:v>
                </c:pt>
                <c:pt idx="5">
                  <c:v>165</c:v>
                </c:pt>
                <c:pt idx="6">
                  <c:v>202</c:v>
                </c:pt>
                <c:pt idx="7">
                  <c:v>240</c:v>
                </c:pt>
                <c:pt idx="8">
                  <c:v>279</c:v>
                </c:pt>
                <c:pt idx="9">
                  <c:v>319</c:v>
                </c:pt>
                <c:pt idx="10">
                  <c:v>365</c:v>
                </c:pt>
                <c:pt idx="11">
                  <c:v>411</c:v>
                </c:pt>
                <c:pt idx="12">
                  <c:v>460</c:v>
                </c:pt>
                <c:pt idx="13">
                  <c:v>511</c:v>
                </c:pt>
                <c:pt idx="14">
                  <c:v>562</c:v>
                </c:pt>
                <c:pt idx="15">
                  <c:v>615</c:v>
                </c:pt>
                <c:pt idx="16">
                  <c:v>669</c:v>
                </c:pt>
                <c:pt idx="17">
                  <c:v>726</c:v>
                </c:pt>
                <c:pt idx="18">
                  <c:v>784</c:v>
                </c:pt>
                <c:pt idx="19">
                  <c:v>842</c:v>
                </c:pt>
                <c:pt idx="20">
                  <c:v>903</c:v>
                </c:pt>
                <c:pt idx="21">
                  <c:v>967</c:v>
                </c:pt>
                <c:pt idx="22">
                  <c:v>1032</c:v>
                </c:pt>
                <c:pt idx="23">
                  <c:v>1098</c:v>
                </c:pt>
                <c:pt idx="24">
                  <c:v>1168</c:v>
                </c:pt>
                <c:pt idx="25">
                  <c:v>1241</c:v>
                </c:pt>
                <c:pt idx="26">
                  <c:v>1314</c:v>
                </c:pt>
                <c:pt idx="27">
                  <c:v>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45-42F0-BF29-4AB8D128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'3h.ArdiData28Fixed'!$D$2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'3h.ArdiData28Fixed'!$D$2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'3h.ArdiData28Fixed'!$A$98:$A$125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'3h.ArdiData28Fixed'!$D$98:$D$125</c:f>
              <c:numCache>
                <c:formatCode>General</c:formatCode>
                <c:ptCount val="28"/>
                <c:pt idx="0">
                  <c:v>18</c:v>
                </c:pt>
                <c:pt idx="1">
                  <c:v>48</c:v>
                </c:pt>
                <c:pt idx="2">
                  <c:v>85</c:v>
                </c:pt>
                <c:pt idx="3">
                  <c:v>118</c:v>
                </c:pt>
                <c:pt idx="4">
                  <c:v>158</c:v>
                </c:pt>
                <c:pt idx="5">
                  <c:v>209</c:v>
                </c:pt>
                <c:pt idx="6">
                  <c:v>260</c:v>
                </c:pt>
                <c:pt idx="7">
                  <c:v>289</c:v>
                </c:pt>
                <c:pt idx="8">
                  <c:v>314</c:v>
                </c:pt>
                <c:pt idx="9">
                  <c:v>368</c:v>
                </c:pt>
                <c:pt idx="10">
                  <c:v>438</c:v>
                </c:pt>
                <c:pt idx="11">
                  <c:v>476</c:v>
                </c:pt>
                <c:pt idx="12">
                  <c:v>515</c:v>
                </c:pt>
                <c:pt idx="13">
                  <c:v>576</c:v>
                </c:pt>
                <c:pt idx="14">
                  <c:v>649</c:v>
                </c:pt>
                <c:pt idx="15">
                  <c:v>698</c:v>
                </c:pt>
                <c:pt idx="16">
                  <c:v>728</c:v>
                </c:pt>
                <c:pt idx="17">
                  <c:v>793</c:v>
                </c:pt>
                <c:pt idx="18">
                  <c:v>859</c:v>
                </c:pt>
                <c:pt idx="19">
                  <c:v>905</c:v>
                </c:pt>
                <c:pt idx="20">
                  <c:v>951</c:v>
                </c:pt>
                <c:pt idx="21">
                  <c:v>1004</c:v>
                </c:pt>
                <c:pt idx="22">
                  <c:v>1085</c:v>
                </c:pt>
                <c:pt idx="23">
                  <c:v>1143</c:v>
                </c:pt>
                <c:pt idx="24">
                  <c:v>1200</c:v>
                </c:pt>
                <c:pt idx="25">
                  <c:v>1258</c:v>
                </c:pt>
                <c:pt idx="26">
                  <c:v>1331</c:v>
                </c:pt>
                <c:pt idx="27">
                  <c:v>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A5-46AE-A26D-2A85018F7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'3h.ArdiData28Fixed'!$E$2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'3h.ArdiData28Fixed'!$E$2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'3h.ArdiData28Fixed'!$A$98:$A$125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'3h.ArdiData28Fixed'!$E$98:$E$125</c:f>
              <c:numCache>
                <c:formatCode>General</c:formatCode>
                <c:ptCount val="28"/>
                <c:pt idx="0">
                  <c:v>49</c:v>
                </c:pt>
                <c:pt idx="1">
                  <c:v>103</c:v>
                </c:pt>
                <c:pt idx="2">
                  <c:v>176</c:v>
                </c:pt>
                <c:pt idx="3">
                  <c:v>206</c:v>
                </c:pt>
                <c:pt idx="4">
                  <c:v>243</c:v>
                </c:pt>
                <c:pt idx="5">
                  <c:v>294</c:v>
                </c:pt>
                <c:pt idx="6">
                  <c:v>364</c:v>
                </c:pt>
                <c:pt idx="7">
                  <c:v>415</c:v>
                </c:pt>
                <c:pt idx="8">
                  <c:v>433</c:v>
                </c:pt>
                <c:pt idx="9">
                  <c:v>514</c:v>
                </c:pt>
                <c:pt idx="10">
                  <c:v>572</c:v>
                </c:pt>
                <c:pt idx="11">
                  <c:v>605</c:v>
                </c:pt>
                <c:pt idx="12">
                  <c:v>644</c:v>
                </c:pt>
                <c:pt idx="13">
                  <c:v>709</c:v>
                </c:pt>
                <c:pt idx="14">
                  <c:v>770</c:v>
                </c:pt>
                <c:pt idx="15">
                  <c:v>808</c:v>
                </c:pt>
                <c:pt idx="16">
                  <c:v>838</c:v>
                </c:pt>
                <c:pt idx="17">
                  <c:v>896</c:v>
                </c:pt>
                <c:pt idx="18">
                  <c:v>953</c:v>
                </c:pt>
                <c:pt idx="19">
                  <c:v>993</c:v>
                </c:pt>
                <c:pt idx="20">
                  <c:v>1022</c:v>
                </c:pt>
                <c:pt idx="21">
                  <c:v>1075</c:v>
                </c:pt>
                <c:pt idx="22">
                  <c:v>1141</c:v>
                </c:pt>
                <c:pt idx="23">
                  <c:v>1187</c:v>
                </c:pt>
                <c:pt idx="24">
                  <c:v>1212</c:v>
                </c:pt>
                <c:pt idx="25">
                  <c:v>1276</c:v>
                </c:pt>
                <c:pt idx="26">
                  <c:v>1349</c:v>
                </c:pt>
                <c:pt idx="27">
                  <c:v>1395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AC-4A62-B15F-1FADE16D6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'1.ArdiData84Var'!$C$2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'1.ArdiData84Var'!$K$1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'1.ArdiData84Var'!$F$2:$F$14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'1.ArdiData84Var'!$K$2:$K$14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4.7619047619047616E-2</c:v>
                </c:pt>
                <c:pt idx="2">
                  <c:v>7.1428571428571425E-2</c:v>
                </c:pt>
                <c:pt idx="3">
                  <c:v>0.19047619047619047</c:v>
                </c:pt>
                <c:pt idx="4">
                  <c:v>0.21428571428571427</c:v>
                </c:pt>
                <c:pt idx="5">
                  <c:v>0.13095238095238096</c:v>
                </c:pt>
                <c:pt idx="6">
                  <c:v>9.5238095238095233E-2</c:v>
                </c:pt>
                <c:pt idx="7">
                  <c:v>8.3333333333333329E-2</c:v>
                </c:pt>
                <c:pt idx="8">
                  <c:v>5.9523809523809521E-2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0D-4FEF-BDAE-290B25F67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'1.ArdiData84Var'!$D$2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'1.ArdiData84Var'!$K$1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'1.ArdiData84Var'!$F$2:$F$14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'1.ArdiData84Var'!$K$2:$K$14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4.7619047619047616E-2</c:v>
                </c:pt>
                <c:pt idx="2">
                  <c:v>7.1428571428571425E-2</c:v>
                </c:pt>
                <c:pt idx="3">
                  <c:v>0.19047619047619047</c:v>
                </c:pt>
                <c:pt idx="4">
                  <c:v>0.21428571428571427</c:v>
                </c:pt>
                <c:pt idx="5">
                  <c:v>0.13095238095238096</c:v>
                </c:pt>
                <c:pt idx="6">
                  <c:v>9.5238095238095233E-2</c:v>
                </c:pt>
                <c:pt idx="7">
                  <c:v>8.3333333333333329E-2</c:v>
                </c:pt>
                <c:pt idx="8">
                  <c:v>5.9523809523809521E-2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C-4696-8580-61712A329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'1.ArdiData84Var'!$B$2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'1.ArdiData84Var'!$B$2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'1.ArdiData84Var'!$A$3:$A$86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'1.ArdiData84Var'!$B$3:$B$86</c:f>
              <c:numCache>
                <c:formatCode>General</c:formatCode>
                <c:ptCount val="84"/>
                <c:pt idx="0">
                  <c:v>38</c:v>
                </c:pt>
                <c:pt idx="1">
                  <c:v>79</c:v>
                </c:pt>
                <c:pt idx="2">
                  <c:v>54</c:v>
                </c:pt>
                <c:pt idx="3">
                  <c:v>42</c:v>
                </c:pt>
                <c:pt idx="4">
                  <c:v>20</c:v>
                </c:pt>
                <c:pt idx="5">
                  <c:v>48</c:v>
                </c:pt>
                <c:pt idx="6">
                  <c:v>39</c:v>
                </c:pt>
                <c:pt idx="7">
                  <c:v>48</c:v>
                </c:pt>
                <c:pt idx="8">
                  <c:v>28</c:v>
                </c:pt>
                <c:pt idx="9">
                  <c:v>47</c:v>
                </c:pt>
                <c:pt idx="10">
                  <c:v>34</c:v>
                </c:pt>
                <c:pt idx="11">
                  <c:v>47</c:v>
                </c:pt>
                <c:pt idx="12">
                  <c:v>65</c:v>
                </c:pt>
                <c:pt idx="13">
                  <c:v>58</c:v>
                </c:pt>
                <c:pt idx="14">
                  <c:v>44</c:v>
                </c:pt>
                <c:pt idx="15">
                  <c:v>49</c:v>
                </c:pt>
                <c:pt idx="16">
                  <c:v>49</c:v>
                </c:pt>
                <c:pt idx="17">
                  <c:v>36</c:v>
                </c:pt>
                <c:pt idx="18">
                  <c:v>62</c:v>
                </c:pt>
                <c:pt idx="19">
                  <c:v>70</c:v>
                </c:pt>
                <c:pt idx="20">
                  <c:v>46</c:v>
                </c:pt>
                <c:pt idx="21">
                  <c:v>26</c:v>
                </c:pt>
                <c:pt idx="22">
                  <c:v>44</c:v>
                </c:pt>
                <c:pt idx="23">
                  <c:v>27</c:v>
                </c:pt>
                <c:pt idx="24">
                  <c:v>40</c:v>
                </c:pt>
                <c:pt idx="25">
                  <c:v>42</c:v>
                </c:pt>
                <c:pt idx="26">
                  <c:v>62</c:v>
                </c:pt>
                <c:pt idx="27">
                  <c:v>59</c:v>
                </c:pt>
                <c:pt idx="28">
                  <c:v>35</c:v>
                </c:pt>
                <c:pt idx="29">
                  <c:v>66</c:v>
                </c:pt>
                <c:pt idx="30">
                  <c:v>41</c:v>
                </c:pt>
                <c:pt idx="31">
                  <c:v>29</c:v>
                </c:pt>
                <c:pt idx="32">
                  <c:v>65</c:v>
                </c:pt>
                <c:pt idx="33">
                  <c:v>70</c:v>
                </c:pt>
                <c:pt idx="34">
                  <c:v>43</c:v>
                </c:pt>
                <c:pt idx="35">
                  <c:v>44</c:v>
                </c:pt>
                <c:pt idx="36">
                  <c:v>57</c:v>
                </c:pt>
                <c:pt idx="37">
                  <c:v>46</c:v>
                </c:pt>
                <c:pt idx="38">
                  <c:v>54</c:v>
                </c:pt>
                <c:pt idx="39">
                  <c:v>68</c:v>
                </c:pt>
                <c:pt idx="40">
                  <c:v>39</c:v>
                </c:pt>
                <c:pt idx="41">
                  <c:v>38</c:v>
                </c:pt>
                <c:pt idx="42">
                  <c:v>86</c:v>
                </c:pt>
                <c:pt idx="43">
                  <c:v>19</c:v>
                </c:pt>
                <c:pt idx="44">
                  <c:v>56</c:v>
                </c:pt>
                <c:pt idx="45">
                  <c:v>40</c:v>
                </c:pt>
                <c:pt idx="46">
                  <c:v>66</c:v>
                </c:pt>
                <c:pt idx="47">
                  <c:v>52</c:v>
                </c:pt>
                <c:pt idx="48">
                  <c:v>41</c:v>
                </c:pt>
                <c:pt idx="49">
                  <c:v>48</c:v>
                </c:pt>
                <c:pt idx="50">
                  <c:v>82</c:v>
                </c:pt>
                <c:pt idx="51">
                  <c:v>80</c:v>
                </c:pt>
                <c:pt idx="52">
                  <c:v>54</c:v>
                </c:pt>
                <c:pt idx="53">
                  <c:v>49</c:v>
                </c:pt>
                <c:pt idx="54">
                  <c:v>85</c:v>
                </c:pt>
                <c:pt idx="55">
                  <c:v>46</c:v>
                </c:pt>
                <c:pt idx="56">
                  <c:v>46</c:v>
                </c:pt>
                <c:pt idx="57">
                  <c:v>42</c:v>
                </c:pt>
                <c:pt idx="58">
                  <c:v>29</c:v>
                </c:pt>
                <c:pt idx="59">
                  <c:v>55</c:v>
                </c:pt>
                <c:pt idx="60">
                  <c:v>55</c:v>
                </c:pt>
                <c:pt idx="61">
                  <c:v>73</c:v>
                </c:pt>
                <c:pt idx="62">
                  <c:v>35</c:v>
                </c:pt>
                <c:pt idx="63">
                  <c:v>26</c:v>
                </c:pt>
                <c:pt idx="64">
                  <c:v>36</c:v>
                </c:pt>
                <c:pt idx="65">
                  <c:v>39</c:v>
                </c:pt>
                <c:pt idx="66">
                  <c:v>43</c:v>
                </c:pt>
                <c:pt idx="67">
                  <c:v>54</c:v>
                </c:pt>
                <c:pt idx="68">
                  <c:v>39</c:v>
                </c:pt>
                <c:pt idx="69">
                  <c:v>51</c:v>
                </c:pt>
                <c:pt idx="70">
                  <c:v>19</c:v>
                </c:pt>
                <c:pt idx="71">
                  <c:v>87</c:v>
                </c:pt>
                <c:pt idx="72">
                  <c:v>64</c:v>
                </c:pt>
                <c:pt idx="73">
                  <c:v>31</c:v>
                </c:pt>
                <c:pt idx="74">
                  <c:v>33</c:v>
                </c:pt>
                <c:pt idx="75">
                  <c:v>41</c:v>
                </c:pt>
                <c:pt idx="76">
                  <c:v>61</c:v>
                </c:pt>
                <c:pt idx="77">
                  <c:v>63</c:v>
                </c:pt>
                <c:pt idx="78">
                  <c:v>47</c:v>
                </c:pt>
                <c:pt idx="79">
                  <c:v>38</c:v>
                </c:pt>
                <c:pt idx="80">
                  <c:v>73</c:v>
                </c:pt>
                <c:pt idx="81">
                  <c:v>23</c:v>
                </c:pt>
                <c:pt idx="82">
                  <c:v>71</c:v>
                </c:pt>
                <c:pt idx="83">
                  <c:v>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F4-4F4D-93D1-695FECD8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'1.ArdiData84Var'!$C$2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'1.ArdiData84Var'!$C$2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'1.ArdiData84Var'!$A$3:$A$86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'1.ArdiData84Var'!$C$3:$C$86</c:f>
              <c:numCache>
                <c:formatCode>General</c:formatCode>
                <c:ptCount val="84"/>
                <c:pt idx="0">
                  <c:v>19</c:v>
                </c:pt>
                <c:pt idx="1">
                  <c:v>19</c:v>
                </c:pt>
                <c:pt idx="2">
                  <c:v>20</c:v>
                </c:pt>
                <c:pt idx="3">
                  <c:v>23</c:v>
                </c:pt>
                <c:pt idx="4">
                  <c:v>26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29</c:v>
                </c:pt>
                <c:pt idx="10">
                  <c:v>31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35</c:v>
                </c:pt>
                <c:pt idx="15">
                  <c:v>36</c:v>
                </c:pt>
                <c:pt idx="16">
                  <c:v>36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40</c:v>
                </c:pt>
                <c:pt idx="25">
                  <c:v>40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42</c:v>
                </c:pt>
                <c:pt idx="30">
                  <c:v>42</c:v>
                </c:pt>
                <c:pt idx="31">
                  <c:v>42</c:v>
                </c:pt>
                <c:pt idx="32">
                  <c:v>43</c:v>
                </c:pt>
                <c:pt idx="33">
                  <c:v>43</c:v>
                </c:pt>
                <c:pt idx="34">
                  <c:v>44</c:v>
                </c:pt>
                <c:pt idx="35">
                  <c:v>44</c:v>
                </c:pt>
                <c:pt idx="36">
                  <c:v>44</c:v>
                </c:pt>
                <c:pt idx="37">
                  <c:v>46</c:v>
                </c:pt>
                <c:pt idx="38">
                  <c:v>46</c:v>
                </c:pt>
                <c:pt idx="39">
                  <c:v>46</c:v>
                </c:pt>
                <c:pt idx="40">
                  <c:v>46</c:v>
                </c:pt>
                <c:pt idx="41">
                  <c:v>47</c:v>
                </c:pt>
                <c:pt idx="42">
                  <c:v>47</c:v>
                </c:pt>
                <c:pt idx="43">
                  <c:v>47</c:v>
                </c:pt>
                <c:pt idx="44">
                  <c:v>48</c:v>
                </c:pt>
                <c:pt idx="45">
                  <c:v>48</c:v>
                </c:pt>
                <c:pt idx="46">
                  <c:v>48</c:v>
                </c:pt>
                <c:pt idx="47">
                  <c:v>49</c:v>
                </c:pt>
                <c:pt idx="48">
                  <c:v>49</c:v>
                </c:pt>
                <c:pt idx="49">
                  <c:v>49</c:v>
                </c:pt>
                <c:pt idx="50">
                  <c:v>51</c:v>
                </c:pt>
                <c:pt idx="51">
                  <c:v>52</c:v>
                </c:pt>
                <c:pt idx="52">
                  <c:v>54</c:v>
                </c:pt>
                <c:pt idx="53">
                  <c:v>54</c:v>
                </c:pt>
                <c:pt idx="54">
                  <c:v>54</c:v>
                </c:pt>
                <c:pt idx="55">
                  <c:v>54</c:v>
                </c:pt>
                <c:pt idx="56">
                  <c:v>55</c:v>
                </c:pt>
                <c:pt idx="57">
                  <c:v>55</c:v>
                </c:pt>
                <c:pt idx="58">
                  <c:v>56</c:v>
                </c:pt>
                <c:pt idx="59">
                  <c:v>57</c:v>
                </c:pt>
                <c:pt idx="60">
                  <c:v>57</c:v>
                </c:pt>
                <c:pt idx="61">
                  <c:v>58</c:v>
                </c:pt>
                <c:pt idx="62">
                  <c:v>59</c:v>
                </c:pt>
                <c:pt idx="63">
                  <c:v>61</c:v>
                </c:pt>
                <c:pt idx="64">
                  <c:v>62</c:v>
                </c:pt>
                <c:pt idx="65">
                  <c:v>62</c:v>
                </c:pt>
                <c:pt idx="66">
                  <c:v>63</c:v>
                </c:pt>
                <c:pt idx="67">
                  <c:v>64</c:v>
                </c:pt>
                <c:pt idx="68">
                  <c:v>65</c:v>
                </c:pt>
                <c:pt idx="69">
                  <c:v>65</c:v>
                </c:pt>
                <c:pt idx="70">
                  <c:v>66</c:v>
                </c:pt>
                <c:pt idx="71">
                  <c:v>66</c:v>
                </c:pt>
                <c:pt idx="72">
                  <c:v>68</c:v>
                </c:pt>
                <c:pt idx="73">
                  <c:v>70</c:v>
                </c:pt>
                <c:pt idx="74">
                  <c:v>70</c:v>
                </c:pt>
                <c:pt idx="75">
                  <c:v>71</c:v>
                </c:pt>
                <c:pt idx="76">
                  <c:v>73</c:v>
                </c:pt>
                <c:pt idx="77">
                  <c:v>73</c:v>
                </c:pt>
                <c:pt idx="78">
                  <c:v>79</c:v>
                </c:pt>
                <c:pt idx="79">
                  <c:v>80</c:v>
                </c:pt>
                <c:pt idx="80">
                  <c:v>82</c:v>
                </c:pt>
                <c:pt idx="81">
                  <c:v>85</c:v>
                </c:pt>
                <c:pt idx="82">
                  <c:v>86</c:v>
                </c:pt>
                <c:pt idx="83">
                  <c:v>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F0-408B-B78A-C07B332E2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86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'1.ArdiData84Var'!$D$2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'1.ArdiData84Var'!$D$2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'1.ArdiData84Var'!$A$3:$A$86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'1.ArdiData84Var'!$D$3:$D$86</c:f>
              <c:numCache>
                <c:formatCode>General</c:formatCode>
                <c:ptCount val="84"/>
                <c:pt idx="0">
                  <c:v>19</c:v>
                </c:pt>
                <c:pt idx="1">
                  <c:v>31</c:v>
                </c:pt>
                <c:pt idx="2">
                  <c:v>40</c:v>
                </c:pt>
                <c:pt idx="3">
                  <c:v>20</c:v>
                </c:pt>
                <c:pt idx="4">
                  <c:v>19</c:v>
                </c:pt>
                <c:pt idx="5">
                  <c:v>46</c:v>
                </c:pt>
                <c:pt idx="6">
                  <c:v>41</c:v>
                </c:pt>
                <c:pt idx="7">
                  <c:v>26</c:v>
                </c:pt>
                <c:pt idx="8">
                  <c:v>27</c:v>
                </c:pt>
                <c:pt idx="9">
                  <c:v>33</c:v>
                </c:pt>
                <c:pt idx="10">
                  <c:v>46</c:v>
                </c:pt>
                <c:pt idx="11">
                  <c:v>36</c:v>
                </c:pt>
                <c:pt idx="12">
                  <c:v>23</c:v>
                </c:pt>
                <c:pt idx="13">
                  <c:v>46</c:v>
                </c:pt>
                <c:pt idx="14">
                  <c:v>47</c:v>
                </c:pt>
                <c:pt idx="15">
                  <c:v>26</c:v>
                </c:pt>
                <c:pt idx="16">
                  <c:v>28</c:v>
                </c:pt>
                <c:pt idx="17">
                  <c:v>43</c:v>
                </c:pt>
                <c:pt idx="18">
                  <c:v>55</c:v>
                </c:pt>
                <c:pt idx="19">
                  <c:v>42</c:v>
                </c:pt>
                <c:pt idx="20">
                  <c:v>39</c:v>
                </c:pt>
                <c:pt idx="21">
                  <c:v>38</c:v>
                </c:pt>
                <c:pt idx="22">
                  <c:v>59</c:v>
                </c:pt>
                <c:pt idx="23">
                  <c:v>43</c:v>
                </c:pt>
                <c:pt idx="24">
                  <c:v>29</c:v>
                </c:pt>
                <c:pt idx="25">
                  <c:v>49</c:v>
                </c:pt>
                <c:pt idx="26">
                  <c:v>47</c:v>
                </c:pt>
                <c:pt idx="27">
                  <c:v>46</c:v>
                </c:pt>
                <c:pt idx="28">
                  <c:v>38</c:v>
                </c:pt>
                <c:pt idx="29">
                  <c:v>41</c:v>
                </c:pt>
                <c:pt idx="30">
                  <c:v>70</c:v>
                </c:pt>
                <c:pt idx="31">
                  <c:v>48</c:v>
                </c:pt>
                <c:pt idx="32">
                  <c:v>44</c:v>
                </c:pt>
                <c:pt idx="33">
                  <c:v>40</c:v>
                </c:pt>
                <c:pt idx="34">
                  <c:v>73</c:v>
                </c:pt>
                <c:pt idx="35">
                  <c:v>48</c:v>
                </c:pt>
                <c:pt idx="36">
                  <c:v>38</c:v>
                </c:pt>
                <c:pt idx="37">
                  <c:v>49</c:v>
                </c:pt>
                <c:pt idx="38">
                  <c:v>66</c:v>
                </c:pt>
                <c:pt idx="39">
                  <c:v>49</c:v>
                </c:pt>
                <c:pt idx="40">
                  <c:v>29</c:v>
                </c:pt>
                <c:pt idx="41">
                  <c:v>52</c:v>
                </c:pt>
                <c:pt idx="42">
                  <c:v>57</c:v>
                </c:pt>
                <c:pt idx="43">
                  <c:v>41</c:v>
                </c:pt>
                <c:pt idx="44">
                  <c:v>36</c:v>
                </c:pt>
                <c:pt idx="45">
                  <c:v>62</c:v>
                </c:pt>
                <c:pt idx="46">
                  <c:v>55</c:v>
                </c:pt>
                <c:pt idx="47">
                  <c:v>34</c:v>
                </c:pt>
                <c:pt idx="48">
                  <c:v>35</c:v>
                </c:pt>
                <c:pt idx="49">
                  <c:v>65</c:v>
                </c:pt>
                <c:pt idx="50">
                  <c:v>65</c:v>
                </c:pt>
                <c:pt idx="51">
                  <c:v>42</c:v>
                </c:pt>
                <c:pt idx="52">
                  <c:v>42</c:v>
                </c:pt>
                <c:pt idx="53">
                  <c:v>62</c:v>
                </c:pt>
                <c:pt idx="54">
                  <c:v>61</c:v>
                </c:pt>
                <c:pt idx="55">
                  <c:v>39</c:v>
                </c:pt>
                <c:pt idx="56">
                  <c:v>51</c:v>
                </c:pt>
                <c:pt idx="57">
                  <c:v>54</c:v>
                </c:pt>
                <c:pt idx="58">
                  <c:v>71</c:v>
                </c:pt>
                <c:pt idx="59">
                  <c:v>39</c:v>
                </c:pt>
                <c:pt idx="60">
                  <c:v>44</c:v>
                </c:pt>
                <c:pt idx="61">
                  <c:v>70</c:v>
                </c:pt>
                <c:pt idx="62">
                  <c:v>86</c:v>
                </c:pt>
                <c:pt idx="63">
                  <c:v>56</c:v>
                </c:pt>
                <c:pt idx="64">
                  <c:v>44</c:v>
                </c:pt>
                <c:pt idx="65">
                  <c:v>66</c:v>
                </c:pt>
                <c:pt idx="66">
                  <c:v>80</c:v>
                </c:pt>
                <c:pt idx="67">
                  <c:v>48</c:v>
                </c:pt>
                <c:pt idx="68">
                  <c:v>58</c:v>
                </c:pt>
                <c:pt idx="69">
                  <c:v>54</c:v>
                </c:pt>
                <c:pt idx="70">
                  <c:v>87</c:v>
                </c:pt>
                <c:pt idx="71">
                  <c:v>35</c:v>
                </c:pt>
                <c:pt idx="72">
                  <c:v>47</c:v>
                </c:pt>
                <c:pt idx="73">
                  <c:v>54</c:v>
                </c:pt>
                <c:pt idx="74">
                  <c:v>85</c:v>
                </c:pt>
                <c:pt idx="75">
                  <c:v>39</c:v>
                </c:pt>
                <c:pt idx="76">
                  <c:v>57</c:v>
                </c:pt>
                <c:pt idx="77">
                  <c:v>79</c:v>
                </c:pt>
                <c:pt idx="78">
                  <c:v>82</c:v>
                </c:pt>
                <c:pt idx="79">
                  <c:v>64</c:v>
                </c:pt>
                <c:pt idx="80">
                  <c:v>54</c:v>
                </c:pt>
                <c:pt idx="81">
                  <c:v>63</c:v>
                </c:pt>
                <c:pt idx="82">
                  <c:v>73</c:v>
                </c:pt>
                <c:pt idx="83">
                  <c:v>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0F8-4F4A-A7B0-DFE02A80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'1.ArdiData84Var'!$E$2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'1.ArdiData84Var'!$E$2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'1.ArdiData84Var'!$A$3:$A$86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'1.ArdiData84Var'!$E$3:$E$86</c:f>
              <c:numCache>
                <c:formatCode>General</c:formatCode>
                <c:ptCount val="84"/>
                <c:pt idx="0">
                  <c:v>40</c:v>
                </c:pt>
                <c:pt idx="1">
                  <c:v>54</c:v>
                </c:pt>
                <c:pt idx="2">
                  <c:v>80</c:v>
                </c:pt>
                <c:pt idx="3">
                  <c:v>38</c:v>
                </c:pt>
                <c:pt idx="4">
                  <c:v>39</c:v>
                </c:pt>
                <c:pt idx="5">
                  <c:v>49</c:v>
                </c:pt>
                <c:pt idx="6">
                  <c:v>51</c:v>
                </c:pt>
                <c:pt idx="7">
                  <c:v>19</c:v>
                </c:pt>
                <c:pt idx="8">
                  <c:v>41</c:v>
                </c:pt>
                <c:pt idx="9">
                  <c:v>49</c:v>
                </c:pt>
                <c:pt idx="10">
                  <c:v>63</c:v>
                </c:pt>
                <c:pt idx="11">
                  <c:v>42</c:v>
                </c:pt>
                <c:pt idx="12">
                  <c:v>35</c:v>
                </c:pt>
                <c:pt idx="13">
                  <c:v>57</c:v>
                </c:pt>
                <c:pt idx="14">
                  <c:v>54</c:v>
                </c:pt>
                <c:pt idx="15">
                  <c:v>36</c:v>
                </c:pt>
                <c:pt idx="16">
                  <c:v>23</c:v>
                </c:pt>
                <c:pt idx="17">
                  <c:v>70</c:v>
                </c:pt>
                <c:pt idx="18">
                  <c:v>47</c:v>
                </c:pt>
                <c:pt idx="19">
                  <c:v>19</c:v>
                </c:pt>
                <c:pt idx="20">
                  <c:v>46</c:v>
                </c:pt>
                <c:pt idx="21">
                  <c:v>65</c:v>
                </c:pt>
                <c:pt idx="22">
                  <c:v>55</c:v>
                </c:pt>
                <c:pt idx="23">
                  <c:v>20</c:v>
                </c:pt>
                <c:pt idx="24">
                  <c:v>44</c:v>
                </c:pt>
                <c:pt idx="25">
                  <c:v>70</c:v>
                </c:pt>
                <c:pt idx="26">
                  <c:v>57</c:v>
                </c:pt>
                <c:pt idx="27">
                  <c:v>39</c:v>
                </c:pt>
                <c:pt idx="28">
                  <c:v>27</c:v>
                </c:pt>
                <c:pt idx="29">
                  <c:v>47</c:v>
                </c:pt>
                <c:pt idx="30">
                  <c:v>58</c:v>
                </c:pt>
                <c:pt idx="31">
                  <c:v>40</c:v>
                </c:pt>
                <c:pt idx="32">
                  <c:v>47</c:v>
                </c:pt>
                <c:pt idx="33">
                  <c:v>73</c:v>
                </c:pt>
                <c:pt idx="34">
                  <c:v>54</c:v>
                </c:pt>
                <c:pt idx="35">
                  <c:v>29</c:v>
                </c:pt>
                <c:pt idx="36">
                  <c:v>42</c:v>
                </c:pt>
                <c:pt idx="37">
                  <c:v>59</c:v>
                </c:pt>
                <c:pt idx="38">
                  <c:v>65</c:v>
                </c:pt>
                <c:pt idx="39">
                  <c:v>39</c:v>
                </c:pt>
                <c:pt idx="40">
                  <c:v>43</c:v>
                </c:pt>
                <c:pt idx="41">
                  <c:v>86</c:v>
                </c:pt>
                <c:pt idx="42">
                  <c:v>71</c:v>
                </c:pt>
                <c:pt idx="43">
                  <c:v>42</c:v>
                </c:pt>
                <c:pt idx="44">
                  <c:v>31</c:v>
                </c:pt>
                <c:pt idx="45">
                  <c:v>48</c:v>
                </c:pt>
                <c:pt idx="46">
                  <c:v>54</c:v>
                </c:pt>
                <c:pt idx="47">
                  <c:v>46</c:v>
                </c:pt>
                <c:pt idx="48">
                  <c:v>41</c:v>
                </c:pt>
                <c:pt idx="49">
                  <c:v>56</c:v>
                </c:pt>
                <c:pt idx="50">
                  <c:v>64</c:v>
                </c:pt>
                <c:pt idx="51">
                  <c:v>44</c:v>
                </c:pt>
                <c:pt idx="52">
                  <c:v>35</c:v>
                </c:pt>
                <c:pt idx="53">
                  <c:v>79</c:v>
                </c:pt>
                <c:pt idx="54">
                  <c:v>87</c:v>
                </c:pt>
                <c:pt idx="55">
                  <c:v>41</c:v>
                </c:pt>
                <c:pt idx="56">
                  <c:v>26</c:v>
                </c:pt>
                <c:pt idx="57">
                  <c:v>55</c:v>
                </c:pt>
                <c:pt idx="58">
                  <c:v>73</c:v>
                </c:pt>
                <c:pt idx="59">
                  <c:v>28</c:v>
                </c:pt>
                <c:pt idx="60">
                  <c:v>34</c:v>
                </c:pt>
                <c:pt idx="61">
                  <c:v>66</c:v>
                </c:pt>
                <c:pt idx="62">
                  <c:v>62</c:v>
                </c:pt>
                <c:pt idx="63">
                  <c:v>38</c:v>
                </c:pt>
                <c:pt idx="64">
                  <c:v>43</c:v>
                </c:pt>
                <c:pt idx="65">
                  <c:v>68</c:v>
                </c:pt>
                <c:pt idx="66">
                  <c:v>49</c:v>
                </c:pt>
                <c:pt idx="67">
                  <c:v>46</c:v>
                </c:pt>
                <c:pt idx="68">
                  <c:v>29</c:v>
                </c:pt>
                <c:pt idx="69">
                  <c:v>61</c:v>
                </c:pt>
                <c:pt idx="70">
                  <c:v>52</c:v>
                </c:pt>
                <c:pt idx="71">
                  <c:v>38</c:v>
                </c:pt>
                <c:pt idx="72">
                  <c:v>44</c:v>
                </c:pt>
                <c:pt idx="73">
                  <c:v>48</c:v>
                </c:pt>
                <c:pt idx="74">
                  <c:v>82</c:v>
                </c:pt>
                <c:pt idx="75">
                  <c:v>26</c:v>
                </c:pt>
                <c:pt idx="76">
                  <c:v>39</c:v>
                </c:pt>
                <c:pt idx="77">
                  <c:v>85</c:v>
                </c:pt>
                <c:pt idx="78">
                  <c:v>48</c:v>
                </c:pt>
                <c:pt idx="79">
                  <c:v>46</c:v>
                </c:pt>
                <c:pt idx="80">
                  <c:v>36</c:v>
                </c:pt>
                <c:pt idx="81">
                  <c:v>66</c:v>
                </c:pt>
                <c:pt idx="82">
                  <c:v>62</c:v>
                </c:pt>
                <c:pt idx="83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10-497C-BEB6-80CC2BBB6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ArdiOdd!$C$2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ArdiOdd!$F$2:$F$14</c:f>
              <c:strCache>
                <c:ptCount val="13"/>
                <c:pt idx="0">
                  <c:v>0 - 1000</c:v>
                </c:pt>
                <c:pt idx="1">
                  <c:v>1000 - 2000</c:v>
                </c:pt>
                <c:pt idx="2">
                  <c:v>2000 - 3000</c:v>
                </c:pt>
                <c:pt idx="3">
                  <c:v>3000 - 4000</c:v>
                </c:pt>
                <c:pt idx="4">
                  <c:v>4000 - 5000</c:v>
                </c:pt>
                <c:pt idx="5">
                  <c:v>5000 - 6000</c:v>
                </c:pt>
                <c:pt idx="6">
                  <c:v>6000 - 7000</c:v>
                </c:pt>
                <c:pt idx="7">
                  <c:v>7000 - 8000</c:v>
                </c:pt>
                <c:pt idx="8">
                  <c:v>8000 - 9000</c:v>
                </c:pt>
                <c:pt idx="9">
                  <c:v>9000 - 10000</c:v>
                </c:pt>
                <c:pt idx="10">
                  <c:v>10000 - 11000</c:v>
                </c:pt>
                <c:pt idx="11">
                  <c:v>11000 - 12000</c:v>
                </c:pt>
                <c:pt idx="12">
                  <c:v>12000 - 13000</c:v>
                </c:pt>
              </c:strCache>
            </c:strRef>
          </c:cat>
          <c:val>
            <c:numRef>
              <c:f>ArdiOdd!$K$2:$K$14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0.16</c:v>
                </c:pt>
                <c:pt idx="3">
                  <c:v>0.10666666666666667</c:v>
                </c:pt>
                <c:pt idx="4">
                  <c:v>9.3333333333333338E-2</c:v>
                </c:pt>
                <c:pt idx="5">
                  <c:v>0.13333333333333333</c:v>
                </c:pt>
                <c:pt idx="6">
                  <c:v>9.3333333333333338E-2</c:v>
                </c:pt>
                <c:pt idx="7">
                  <c:v>9.3333333333333338E-2</c:v>
                </c:pt>
                <c:pt idx="8">
                  <c:v>9.3333333333333338E-2</c:v>
                </c:pt>
                <c:pt idx="9">
                  <c:v>0.04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D-4204-8F27-687E135AD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'1.ArdiData84Var'!$E$2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'1.ArdiData84Var'!$K$1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'1.ArdiData84Var'!$F$2:$F$14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'1.ArdiData84Var'!$K$2:$K$14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4.7619047619047616E-2</c:v>
                </c:pt>
                <c:pt idx="2">
                  <c:v>7.1428571428571425E-2</c:v>
                </c:pt>
                <c:pt idx="3">
                  <c:v>0.19047619047619047</c:v>
                </c:pt>
                <c:pt idx="4">
                  <c:v>0.21428571428571427</c:v>
                </c:pt>
                <c:pt idx="5">
                  <c:v>0.13095238095238096</c:v>
                </c:pt>
                <c:pt idx="6">
                  <c:v>9.5238095238095233E-2</c:v>
                </c:pt>
                <c:pt idx="7">
                  <c:v>8.3333333333333329E-2</c:v>
                </c:pt>
                <c:pt idx="8">
                  <c:v>5.9523809523809521E-2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3-45E1-8649-96D6BACF2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'1.ArdiData84Var'!$B$2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'1.ArdiData84Var'!$B$2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'1.ArdiData84Var'!$A$98:$A$181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'1.ArdiData84Var'!$B$98:$B$181</c:f>
              <c:numCache>
                <c:formatCode>General</c:formatCode>
                <c:ptCount val="84"/>
                <c:pt idx="0">
                  <c:v>38</c:v>
                </c:pt>
                <c:pt idx="1">
                  <c:v>117</c:v>
                </c:pt>
                <c:pt idx="2">
                  <c:v>171</c:v>
                </c:pt>
                <c:pt idx="3">
                  <c:v>213</c:v>
                </c:pt>
                <c:pt idx="4">
                  <c:v>233</c:v>
                </c:pt>
                <c:pt idx="5">
                  <c:v>281</c:v>
                </c:pt>
                <c:pt idx="6">
                  <c:v>320</c:v>
                </c:pt>
                <c:pt idx="7">
                  <c:v>368</c:v>
                </c:pt>
                <c:pt idx="8">
                  <c:v>396</c:v>
                </c:pt>
                <c:pt idx="9">
                  <c:v>443</c:v>
                </c:pt>
                <c:pt idx="10">
                  <c:v>477</c:v>
                </c:pt>
                <c:pt idx="11">
                  <c:v>524</c:v>
                </c:pt>
                <c:pt idx="12">
                  <c:v>589</c:v>
                </c:pt>
                <c:pt idx="13">
                  <c:v>647</c:v>
                </c:pt>
                <c:pt idx="14">
                  <c:v>691</c:v>
                </c:pt>
                <c:pt idx="15">
                  <c:v>740</c:v>
                </c:pt>
                <c:pt idx="16">
                  <c:v>789</c:v>
                </c:pt>
                <c:pt idx="17">
                  <c:v>825</c:v>
                </c:pt>
                <c:pt idx="18">
                  <c:v>887</c:v>
                </c:pt>
                <c:pt idx="19">
                  <c:v>957</c:v>
                </c:pt>
                <c:pt idx="20">
                  <c:v>1003</c:v>
                </c:pt>
                <c:pt idx="21">
                  <c:v>1029</c:v>
                </c:pt>
                <c:pt idx="22">
                  <c:v>1073</c:v>
                </c:pt>
                <c:pt idx="23">
                  <c:v>1100</c:v>
                </c:pt>
                <c:pt idx="24">
                  <c:v>1140</c:v>
                </c:pt>
                <c:pt idx="25">
                  <c:v>1182</c:v>
                </c:pt>
                <c:pt idx="26">
                  <c:v>1244</c:v>
                </c:pt>
                <c:pt idx="27">
                  <c:v>1303</c:v>
                </c:pt>
                <c:pt idx="28">
                  <c:v>1338</c:v>
                </c:pt>
                <c:pt idx="29">
                  <c:v>1404</c:v>
                </c:pt>
                <c:pt idx="30">
                  <c:v>1445</c:v>
                </c:pt>
                <c:pt idx="31">
                  <c:v>1474</c:v>
                </c:pt>
                <c:pt idx="32">
                  <c:v>1539</c:v>
                </c:pt>
                <c:pt idx="33">
                  <c:v>1609</c:v>
                </c:pt>
                <c:pt idx="34">
                  <c:v>1652</c:v>
                </c:pt>
                <c:pt idx="35">
                  <c:v>1696</c:v>
                </c:pt>
                <c:pt idx="36">
                  <c:v>1753</c:v>
                </c:pt>
                <c:pt idx="37">
                  <c:v>1799</c:v>
                </c:pt>
                <c:pt idx="38">
                  <c:v>1853</c:v>
                </c:pt>
                <c:pt idx="39">
                  <c:v>1921</c:v>
                </c:pt>
                <c:pt idx="40">
                  <c:v>1960</c:v>
                </c:pt>
                <c:pt idx="41">
                  <c:v>1998</c:v>
                </c:pt>
                <c:pt idx="42">
                  <c:v>2084</c:v>
                </c:pt>
                <c:pt idx="43">
                  <c:v>2103</c:v>
                </c:pt>
                <c:pt idx="44">
                  <c:v>2159</c:v>
                </c:pt>
                <c:pt idx="45">
                  <c:v>2199</c:v>
                </c:pt>
                <c:pt idx="46">
                  <c:v>2265</c:v>
                </c:pt>
                <c:pt idx="47">
                  <c:v>2317</c:v>
                </c:pt>
                <c:pt idx="48">
                  <c:v>2358</c:v>
                </c:pt>
                <c:pt idx="49">
                  <c:v>2406</c:v>
                </c:pt>
                <c:pt idx="50">
                  <c:v>2488</c:v>
                </c:pt>
                <c:pt idx="51">
                  <c:v>2568</c:v>
                </c:pt>
                <c:pt idx="52">
                  <c:v>2622</c:v>
                </c:pt>
                <c:pt idx="53">
                  <c:v>2671</c:v>
                </c:pt>
                <c:pt idx="54">
                  <c:v>2756</c:v>
                </c:pt>
                <c:pt idx="55">
                  <c:v>2802</c:v>
                </c:pt>
                <c:pt idx="56">
                  <c:v>2848</c:v>
                </c:pt>
                <c:pt idx="57">
                  <c:v>2890</c:v>
                </c:pt>
                <c:pt idx="58">
                  <c:v>2919</c:v>
                </c:pt>
                <c:pt idx="59">
                  <c:v>2974</c:v>
                </c:pt>
                <c:pt idx="60">
                  <c:v>3029</c:v>
                </c:pt>
                <c:pt idx="61">
                  <c:v>3102</c:v>
                </c:pt>
                <c:pt idx="62">
                  <c:v>3137</c:v>
                </c:pt>
                <c:pt idx="63">
                  <c:v>3163</c:v>
                </c:pt>
                <c:pt idx="64">
                  <c:v>3199</c:v>
                </c:pt>
                <c:pt idx="65">
                  <c:v>3238</c:v>
                </c:pt>
                <c:pt idx="66">
                  <c:v>3281</c:v>
                </c:pt>
                <c:pt idx="67">
                  <c:v>3335</c:v>
                </c:pt>
                <c:pt idx="68">
                  <c:v>3374</c:v>
                </c:pt>
                <c:pt idx="69">
                  <c:v>3425</c:v>
                </c:pt>
                <c:pt idx="70">
                  <c:v>3444</c:v>
                </c:pt>
                <c:pt idx="71">
                  <c:v>3531</c:v>
                </c:pt>
                <c:pt idx="72">
                  <c:v>3595</c:v>
                </c:pt>
                <c:pt idx="73">
                  <c:v>3626</c:v>
                </c:pt>
                <c:pt idx="74">
                  <c:v>3659</c:v>
                </c:pt>
                <c:pt idx="75">
                  <c:v>3700</c:v>
                </c:pt>
                <c:pt idx="76">
                  <c:v>3761</c:v>
                </c:pt>
                <c:pt idx="77">
                  <c:v>3824</c:v>
                </c:pt>
                <c:pt idx="78">
                  <c:v>3871</c:v>
                </c:pt>
                <c:pt idx="79">
                  <c:v>3909</c:v>
                </c:pt>
                <c:pt idx="80">
                  <c:v>3982</c:v>
                </c:pt>
                <c:pt idx="81">
                  <c:v>4005</c:v>
                </c:pt>
                <c:pt idx="82">
                  <c:v>4076</c:v>
                </c:pt>
                <c:pt idx="83">
                  <c:v>4133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E6-4F6D-BDD0-7145E25D0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'1.ArdiData84Var'!$C$2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'1.ArdiData84Var'!$C$2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'1.ArdiData84Var'!$A$98:$A$181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'1.ArdiData84Var'!$C$98:$C$181</c:f>
              <c:numCache>
                <c:formatCode>General</c:formatCode>
                <c:ptCount val="84"/>
                <c:pt idx="0">
                  <c:v>19</c:v>
                </c:pt>
                <c:pt idx="1">
                  <c:v>38</c:v>
                </c:pt>
                <c:pt idx="2">
                  <c:v>58</c:v>
                </c:pt>
                <c:pt idx="3">
                  <c:v>81</c:v>
                </c:pt>
                <c:pt idx="4">
                  <c:v>107</c:v>
                </c:pt>
                <c:pt idx="5">
                  <c:v>133</c:v>
                </c:pt>
                <c:pt idx="6">
                  <c:v>160</c:v>
                </c:pt>
                <c:pt idx="7">
                  <c:v>188</c:v>
                </c:pt>
                <c:pt idx="8">
                  <c:v>217</c:v>
                </c:pt>
                <c:pt idx="9">
                  <c:v>246</c:v>
                </c:pt>
                <c:pt idx="10">
                  <c:v>277</c:v>
                </c:pt>
                <c:pt idx="11">
                  <c:v>310</c:v>
                </c:pt>
                <c:pt idx="12">
                  <c:v>344</c:v>
                </c:pt>
                <c:pt idx="13">
                  <c:v>379</c:v>
                </c:pt>
                <c:pt idx="14">
                  <c:v>414</c:v>
                </c:pt>
                <c:pt idx="15">
                  <c:v>450</c:v>
                </c:pt>
                <c:pt idx="16">
                  <c:v>486</c:v>
                </c:pt>
                <c:pt idx="17">
                  <c:v>524</c:v>
                </c:pt>
                <c:pt idx="18">
                  <c:v>562</c:v>
                </c:pt>
                <c:pt idx="19">
                  <c:v>600</c:v>
                </c:pt>
                <c:pt idx="20">
                  <c:v>639</c:v>
                </c:pt>
                <c:pt idx="21">
                  <c:v>678</c:v>
                </c:pt>
                <c:pt idx="22">
                  <c:v>717</c:v>
                </c:pt>
                <c:pt idx="23">
                  <c:v>756</c:v>
                </c:pt>
                <c:pt idx="24">
                  <c:v>796</c:v>
                </c:pt>
                <c:pt idx="25">
                  <c:v>836</c:v>
                </c:pt>
                <c:pt idx="26">
                  <c:v>877</c:v>
                </c:pt>
                <c:pt idx="27">
                  <c:v>918</c:v>
                </c:pt>
                <c:pt idx="28">
                  <c:v>959</c:v>
                </c:pt>
                <c:pt idx="29">
                  <c:v>1001</c:v>
                </c:pt>
                <c:pt idx="30">
                  <c:v>1043</c:v>
                </c:pt>
                <c:pt idx="31">
                  <c:v>1085</c:v>
                </c:pt>
                <c:pt idx="32">
                  <c:v>1128</c:v>
                </c:pt>
                <c:pt idx="33">
                  <c:v>1171</c:v>
                </c:pt>
                <c:pt idx="34">
                  <c:v>1215</c:v>
                </c:pt>
                <c:pt idx="35">
                  <c:v>1259</c:v>
                </c:pt>
                <c:pt idx="36">
                  <c:v>1303</c:v>
                </c:pt>
                <c:pt idx="37">
                  <c:v>1349</c:v>
                </c:pt>
                <c:pt idx="38">
                  <c:v>1395</c:v>
                </c:pt>
                <c:pt idx="39">
                  <c:v>1441</c:v>
                </c:pt>
                <c:pt idx="40">
                  <c:v>1487</c:v>
                </c:pt>
                <c:pt idx="41">
                  <c:v>1534</c:v>
                </c:pt>
                <c:pt idx="42">
                  <c:v>1581</c:v>
                </c:pt>
                <c:pt idx="43">
                  <c:v>1628</c:v>
                </c:pt>
                <c:pt idx="44">
                  <c:v>1676</c:v>
                </c:pt>
                <c:pt idx="45">
                  <c:v>1724</c:v>
                </c:pt>
                <c:pt idx="46">
                  <c:v>1772</c:v>
                </c:pt>
                <c:pt idx="47">
                  <c:v>1821</c:v>
                </c:pt>
                <c:pt idx="48">
                  <c:v>1870</c:v>
                </c:pt>
                <c:pt idx="49">
                  <c:v>1919</c:v>
                </c:pt>
                <c:pt idx="50">
                  <c:v>1970</c:v>
                </c:pt>
                <c:pt idx="51">
                  <c:v>2022</c:v>
                </c:pt>
                <c:pt idx="52">
                  <c:v>2076</c:v>
                </c:pt>
                <c:pt idx="53">
                  <c:v>2130</c:v>
                </c:pt>
                <c:pt idx="54">
                  <c:v>2184</c:v>
                </c:pt>
                <c:pt idx="55">
                  <c:v>2238</c:v>
                </c:pt>
                <c:pt idx="56">
                  <c:v>2293</c:v>
                </c:pt>
                <c:pt idx="57">
                  <c:v>2348</c:v>
                </c:pt>
                <c:pt idx="58">
                  <c:v>2404</c:v>
                </c:pt>
                <c:pt idx="59">
                  <c:v>2461</c:v>
                </c:pt>
                <c:pt idx="60">
                  <c:v>2518</c:v>
                </c:pt>
                <c:pt idx="61">
                  <c:v>2576</c:v>
                </c:pt>
                <c:pt idx="62">
                  <c:v>2635</c:v>
                </c:pt>
                <c:pt idx="63">
                  <c:v>2696</c:v>
                </c:pt>
                <c:pt idx="64">
                  <c:v>2758</c:v>
                </c:pt>
                <c:pt idx="65">
                  <c:v>2820</c:v>
                </c:pt>
                <c:pt idx="66">
                  <c:v>2883</c:v>
                </c:pt>
                <c:pt idx="67">
                  <c:v>2947</c:v>
                </c:pt>
                <c:pt idx="68">
                  <c:v>3012</c:v>
                </c:pt>
                <c:pt idx="69">
                  <c:v>3077</c:v>
                </c:pt>
                <c:pt idx="70">
                  <c:v>3143</c:v>
                </c:pt>
                <c:pt idx="71">
                  <c:v>3209</c:v>
                </c:pt>
                <c:pt idx="72">
                  <c:v>3277</c:v>
                </c:pt>
                <c:pt idx="73">
                  <c:v>3347</c:v>
                </c:pt>
                <c:pt idx="74">
                  <c:v>3417</c:v>
                </c:pt>
                <c:pt idx="75">
                  <c:v>3488</c:v>
                </c:pt>
                <c:pt idx="76">
                  <c:v>3561</c:v>
                </c:pt>
                <c:pt idx="77">
                  <c:v>3634</c:v>
                </c:pt>
                <c:pt idx="78">
                  <c:v>3713</c:v>
                </c:pt>
                <c:pt idx="79">
                  <c:v>3793</c:v>
                </c:pt>
                <c:pt idx="80">
                  <c:v>3875</c:v>
                </c:pt>
                <c:pt idx="81">
                  <c:v>3960</c:v>
                </c:pt>
                <c:pt idx="82">
                  <c:v>4046</c:v>
                </c:pt>
                <c:pt idx="83">
                  <c:v>4133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DE-428F-83D4-7B7649519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86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'1.ArdiData84Var'!$D$2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'1.ArdiData84Var'!$D$2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'1.ArdiData84Var'!$A$98:$A$181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'1.ArdiData84Var'!$D$98:$D$181</c:f>
              <c:numCache>
                <c:formatCode>General</c:formatCode>
                <c:ptCount val="84"/>
                <c:pt idx="0">
                  <c:v>19</c:v>
                </c:pt>
                <c:pt idx="1">
                  <c:v>50</c:v>
                </c:pt>
                <c:pt idx="2">
                  <c:v>90</c:v>
                </c:pt>
                <c:pt idx="3">
                  <c:v>110</c:v>
                </c:pt>
                <c:pt idx="4">
                  <c:v>129</c:v>
                </c:pt>
                <c:pt idx="5">
                  <c:v>175</c:v>
                </c:pt>
                <c:pt idx="6">
                  <c:v>216</c:v>
                </c:pt>
                <c:pt idx="7">
                  <c:v>242</c:v>
                </c:pt>
                <c:pt idx="8">
                  <c:v>269</c:v>
                </c:pt>
                <c:pt idx="9">
                  <c:v>302</c:v>
                </c:pt>
                <c:pt idx="10">
                  <c:v>348</c:v>
                </c:pt>
                <c:pt idx="11">
                  <c:v>384</c:v>
                </c:pt>
                <c:pt idx="12">
                  <c:v>407</c:v>
                </c:pt>
                <c:pt idx="13">
                  <c:v>453</c:v>
                </c:pt>
                <c:pt idx="14">
                  <c:v>500</c:v>
                </c:pt>
                <c:pt idx="15">
                  <c:v>526</c:v>
                </c:pt>
                <c:pt idx="16">
                  <c:v>554</c:v>
                </c:pt>
                <c:pt idx="17">
                  <c:v>597</c:v>
                </c:pt>
                <c:pt idx="18">
                  <c:v>652</c:v>
                </c:pt>
                <c:pt idx="19">
                  <c:v>694</c:v>
                </c:pt>
                <c:pt idx="20">
                  <c:v>733</c:v>
                </c:pt>
                <c:pt idx="21">
                  <c:v>771</c:v>
                </c:pt>
                <c:pt idx="22">
                  <c:v>830</c:v>
                </c:pt>
                <c:pt idx="23">
                  <c:v>873</c:v>
                </c:pt>
                <c:pt idx="24">
                  <c:v>902</c:v>
                </c:pt>
                <c:pt idx="25">
                  <c:v>951</c:v>
                </c:pt>
                <c:pt idx="26">
                  <c:v>998</c:v>
                </c:pt>
                <c:pt idx="27">
                  <c:v>1044</c:v>
                </c:pt>
                <c:pt idx="28">
                  <c:v>1082</c:v>
                </c:pt>
                <c:pt idx="29">
                  <c:v>1123</c:v>
                </c:pt>
                <c:pt idx="30">
                  <c:v>1193</c:v>
                </c:pt>
                <c:pt idx="31">
                  <c:v>1241</c:v>
                </c:pt>
                <c:pt idx="32">
                  <c:v>1285</c:v>
                </c:pt>
                <c:pt idx="33">
                  <c:v>1325</c:v>
                </c:pt>
                <c:pt idx="34">
                  <c:v>1398</c:v>
                </c:pt>
                <c:pt idx="35">
                  <c:v>1446</c:v>
                </c:pt>
                <c:pt idx="36">
                  <c:v>1484</c:v>
                </c:pt>
                <c:pt idx="37">
                  <c:v>1533</c:v>
                </c:pt>
                <c:pt idx="38">
                  <c:v>1599</c:v>
                </c:pt>
                <c:pt idx="39">
                  <c:v>1648</c:v>
                </c:pt>
                <c:pt idx="40">
                  <c:v>1677</c:v>
                </c:pt>
                <c:pt idx="41">
                  <c:v>1729</c:v>
                </c:pt>
                <c:pt idx="42">
                  <c:v>1786</c:v>
                </c:pt>
                <c:pt idx="43">
                  <c:v>1827</c:v>
                </c:pt>
                <c:pt idx="44">
                  <c:v>1863</c:v>
                </c:pt>
                <c:pt idx="45">
                  <c:v>1925</c:v>
                </c:pt>
                <c:pt idx="46">
                  <c:v>1980</c:v>
                </c:pt>
                <c:pt idx="47">
                  <c:v>2014</c:v>
                </c:pt>
                <c:pt idx="48">
                  <c:v>2049</c:v>
                </c:pt>
                <c:pt idx="49">
                  <c:v>2114</c:v>
                </c:pt>
                <c:pt idx="50">
                  <c:v>2179</c:v>
                </c:pt>
                <c:pt idx="51">
                  <c:v>2221</c:v>
                </c:pt>
                <c:pt idx="52">
                  <c:v>2263</c:v>
                </c:pt>
                <c:pt idx="53">
                  <c:v>2325</c:v>
                </c:pt>
                <c:pt idx="54">
                  <c:v>2386</c:v>
                </c:pt>
                <c:pt idx="55">
                  <c:v>2425</c:v>
                </c:pt>
                <c:pt idx="56">
                  <c:v>2476</c:v>
                </c:pt>
                <c:pt idx="57">
                  <c:v>2530</c:v>
                </c:pt>
                <c:pt idx="58">
                  <c:v>2601</c:v>
                </c:pt>
                <c:pt idx="59">
                  <c:v>2640</c:v>
                </c:pt>
                <c:pt idx="60">
                  <c:v>2684</c:v>
                </c:pt>
                <c:pt idx="61">
                  <c:v>2754</c:v>
                </c:pt>
                <c:pt idx="62">
                  <c:v>2840</c:v>
                </c:pt>
                <c:pt idx="63">
                  <c:v>2896</c:v>
                </c:pt>
                <c:pt idx="64">
                  <c:v>2940</c:v>
                </c:pt>
                <c:pt idx="65">
                  <c:v>3006</c:v>
                </c:pt>
                <c:pt idx="66">
                  <c:v>3086</c:v>
                </c:pt>
                <c:pt idx="67">
                  <c:v>3134</c:v>
                </c:pt>
                <c:pt idx="68">
                  <c:v>3192</c:v>
                </c:pt>
                <c:pt idx="69">
                  <c:v>3246</c:v>
                </c:pt>
                <c:pt idx="70">
                  <c:v>3333</c:v>
                </c:pt>
                <c:pt idx="71">
                  <c:v>3368</c:v>
                </c:pt>
                <c:pt idx="72">
                  <c:v>3415</c:v>
                </c:pt>
                <c:pt idx="73">
                  <c:v>3469</c:v>
                </c:pt>
                <c:pt idx="74">
                  <c:v>3554</c:v>
                </c:pt>
                <c:pt idx="75">
                  <c:v>3593</c:v>
                </c:pt>
                <c:pt idx="76">
                  <c:v>3650</c:v>
                </c:pt>
                <c:pt idx="77">
                  <c:v>3729</c:v>
                </c:pt>
                <c:pt idx="78">
                  <c:v>3811</c:v>
                </c:pt>
                <c:pt idx="79">
                  <c:v>3875</c:v>
                </c:pt>
                <c:pt idx="80">
                  <c:v>3929</c:v>
                </c:pt>
                <c:pt idx="81">
                  <c:v>3992</c:v>
                </c:pt>
                <c:pt idx="82">
                  <c:v>4065</c:v>
                </c:pt>
                <c:pt idx="83">
                  <c:v>4133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0B-41EB-A1F2-95D068A5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'1.ArdiData84Var'!$E$2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'1.ArdiData84Var'!$E$2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'1.ArdiData84Var'!$A$98:$A$181</c:f>
              <c:numCache>
                <c:formatCode>General</c:formatCode>
                <c:ptCount val="8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</c:numCache>
            </c:numRef>
          </c:xVal>
          <c:yVal>
            <c:numRef>
              <c:f>'1.ArdiData84Var'!$E$98:$E$181</c:f>
              <c:numCache>
                <c:formatCode>General</c:formatCode>
                <c:ptCount val="84"/>
                <c:pt idx="0">
                  <c:v>40</c:v>
                </c:pt>
                <c:pt idx="1">
                  <c:v>94</c:v>
                </c:pt>
                <c:pt idx="2">
                  <c:v>174</c:v>
                </c:pt>
                <c:pt idx="3">
                  <c:v>212</c:v>
                </c:pt>
                <c:pt idx="4">
                  <c:v>251</c:v>
                </c:pt>
                <c:pt idx="5">
                  <c:v>300</c:v>
                </c:pt>
                <c:pt idx="6">
                  <c:v>351</c:v>
                </c:pt>
                <c:pt idx="7">
                  <c:v>370</c:v>
                </c:pt>
                <c:pt idx="8">
                  <c:v>411</c:v>
                </c:pt>
                <c:pt idx="9">
                  <c:v>460</c:v>
                </c:pt>
                <c:pt idx="10">
                  <c:v>523</c:v>
                </c:pt>
                <c:pt idx="11">
                  <c:v>565</c:v>
                </c:pt>
                <c:pt idx="12">
                  <c:v>600</c:v>
                </c:pt>
                <c:pt idx="13">
                  <c:v>657</c:v>
                </c:pt>
                <c:pt idx="14">
                  <c:v>711</c:v>
                </c:pt>
                <c:pt idx="15">
                  <c:v>747</c:v>
                </c:pt>
                <c:pt idx="16">
                  <c:v>770</c:v>
                </c:pt>
                <c:pt idx="17">
                  <c:v>840</c:v>
                </c:pt>
                <c:pt idx="18">
                  <c:v>887</c:v>
                </c:pt>
                <c:pt idx="19">
                  <c:v>906</c:v>
                </c:pt>
                <c:pt idx="20">
                  <c:v>952</c:v>
                </c:pt>
                <c:pt idx="21">
                  <c:v>1017</c:v>
                </c:pt>
                <c:pt idx="22">
                  <c:v>1072</c:v>
                </c:pt>
                <c:pt idx="23">
                  <c:v>1092</c:v>
                </c:pt>
                <c:pt idx="24">
                  <c:v>1136</c:v>
                </c:pt>
                <c:pt idx="25">
                  <c:v>1206</c:v>
                </c:pt>
                <c:pt idx="26">
                  <c:v>1263</c:v>
                </c:pt>
                <c:pt idx="27">
                  <c:v>1302</c:v>
                </c:pt>
                <c:pt idx="28">
                  <c:v>1329</c:v>
                </c:pt>
                <c:pt idx="29">
                  <c:v>1376</c:v>
                </c:pt>
                <c:pt idx="30">
                  <c:v>1434</c:v>
                </c:pt>
                <c:pt idx="31">
                  <c:v>1474</c:v>
                </c:pt>
                <c:pt idx="32">
                  <c:v>1521</c:v>
                </c:pt>
                <c:pt idx="33">
                  <c:v>1594</c:v>
                </c:pt>
                <c:pt idx="34">
                  <c:v>1648</c:v>
                </c:pt>
                <c:pt idx="35">
                  <c:v>1677</c:v>
                </c:pt>
                <c:pt idx="36">
                  <c:v>1719</c:v>
                </c:pt>
                <c:pt idx="37">
                  <c:v>1778</c:v>
                </c:pt>
                <c:pt idx="38">
                  <c:v>1843</c:v>
                </c:pt>
                <c:pt idx="39">
                  <c:v>1882</c:v>
                </c:pt>
                <c:pt idx="40">
                  <c:v>1925</c:v>
                </c:pt>
                <c:pt idx="41">
                  <c:v>2011</c:v>
                </c:pt>
                <c:pt idx="42">
                  <c:v>2082</c:v>
                </c:pt>
                <c:pt idx="43">
                  <c:v>2124</c:v>
                </c:pt>
                <c:pt idx="44">
                  <c:v>2155</c:v>
                </c:pt>
                <c:pt idx="45">
                  <c:v>2203</c:v>
                </c:pt>
                <c:pt idx="46">
                  <c:v>2257</c:v>
                </c:pt>
                <c:pt idx="47">
                  <c:v>2303</c:v>
                </c:pt>
                <c:pt idx="48">
                  <c:v>2344</c:v>
                </c:pt>
                <c:pt idx="49">
                  <c:v>2400</c:v>
                </c:pt>
                <c:pt idx="50">
                  <c:v>2464</c:v>
                </c:pt>
                <c:pt idx="51">
                  <c:v>2508</c:v>
                </c:pt>
                <c:pt idx="52">
                  <c:v>2543</c:v>
                </c:pt>
                <c:pt idx="53">
                  <c:v>2622</c:v>
                </c:pt>
                <c:pt idx="54">
                  <c:v>2709</c:v>
                </c:pt>
                <c:pt idx="55">
                  <c:v>2750</c:v>
                </c:pt>
                <c:pt idx="56">
                  <c:v>2776</c:v>
                </c:pt>
                <c:pt idx="57">
                  <c:v>2831</c:v>
                </c:pt>
                <c:pt idx="58">
                  <c:v>2904</c:v>
                </c:pt>
                <c:pt idx="59">
                  <c:v>2932</c:v>
                </c:pt>
                <c:pt idx="60">
                  <c:v>2966</c:v>
                </c:pt>
                <c:pt idx="61">
                  <c:v>3032</c:v>
                </c:pt>
                <c:pt idx="62">
                  <c:v>3094</c:v>
                </c:pt>
                <c:pt idx="63">
                  <c:v>3132</c:v>
                </c:pt>
                <c:pt idx="64">
                  <c:v>3175</c:v>
                </c:pt>
                <c:pt idx="65">
                  <c:v>3243</c:v>
                </c:pt>
                <c:pt idx="66">
                  <c:v>3292</c:v>
                </c:pt>
                <c:pt idx="67">
                  <c:v>3338</c:v>
                </c:pt>
                <c:pt idx="68">
                  <c:v>3367</c:v>
                </c:pt>
                <c:pt idx="69">
                  <c:v>3428</c:v>
                </c:pt>
                <c:pt idx="70">
                  <c:v>3480</c:v>
                </c:pt>
                <c:pt idx="71">
                  <c:v>3518</c:v>
                </c:pt>
                <c:pt idx="72">
                  <c:v>3562</c:v>
                </c:pt>
                <c:pt idx="73">
                  <c:v>3610</c:v>
                </c:pt>
                <c:pt idx="74">
                  <c:v>3692</c:v>
                </c:pt>
                <c:pt idx="75">
                  <c:v>3718</c:v>
                </c:pt>
                <c:pt idx="76">
                  <c:v>3757</c:v>
                </c:pt>
                <c:pt idx="77">
                  <c:v>3842</c:v>
                </c:pt>
                <c:pt idx="78">
                  <c:v>3890</c:v>
                </c:pt>
                <c:pt idx="79">
                  <c:v>3936</c:v>
                </c:pt>
                <c:pt idx="80">
                  <c:v>3972</c:v>
                </c:pt>
                <c:pt idx="81">
                  <c:v>4038</c:v>
                </c:pt>
                <c:pt idx="82">
                  <c:v>4100</c:v>
                </c:pt>
                <c:pt idx="83">
                  <c:v>4133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94-41CA-9BBB-39A635626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84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'2.ArdiData28Vari'!$B$2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'2.ArdiData28Vari'!$K$1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'2.ArdiData28Vari'!$F$2:$F$14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'2.ArdiData28Vari'!$K$2:$K$14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0.21428571428571427</c:v>
                </c:pt>
                <c:pt idx="2">
                  <c:v>0.10714285714285714</c:v>
                </c:pt>
                <c:pt idx="3">
                  <c:v>0.17857142857142858</c:v>
                </c:pt>
                <c:pt idx="4">
                  <c:v>0.17857142857142858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3.5714285714285712E-2</c:v>
                </c:pt>
                <c:pt idx="8">
                  <c:v>0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E0-4FC3-9ABA-E3F3288F6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'2.ArdiData28Vari'!$C$2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'2.ArdiData28Vari'!$K$1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'2.ArdiData28Vari'!$F$2:$F$14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'2.ArdiData28Vari'!$K$2:$K$14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0.21428571428571427</c:v>
                </c:pt>
                <c:pt idx="2">
                  <c:v>0.10714285714285714</c:v>
                </c:pt>
                <c:pt idx="3">
                  <c:v>0.17857142857142858</c:v>
                </c:pt>
                <c:pt idx="4">
                  <c:v>0.17857142857142858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3.5714285714285712E-2</c:v>
                </c:pt>
                <c:pt idx="8">
                  <c:v>0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4-4699-BE81-04932B700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'2.ArdiData28Vari'!$D$2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'2.ArdiData28Vari'!$K$1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'2.ArdiData28Vari'!$F$2:$F$14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'2.ArdiData28Vari'!$K$2:$K$14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0.21428571428571427</c:v>
                </c:pt>
                <c:pt idx="2">
                  <c:v>0.10714285714285714</c:v>
                </c:pt>
                <c:pt idx="3">
                  <c:v>0.17857142857142858</c:v>
                </c:pt>
                <c:pt idx="4">
                  <c:v>0.17857142857142858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3.5714285714285712E-2</c:v>
                </c:pt>
                <c:pt idx="8">
                  <c:v>0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B-4587-89F5-0794ED75A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'2.ArdiData28Vari'!$B$2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'2.ArdiData28Vari'!$B$2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'2.ArdiData28Vari'!$A$3:$A$30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'2.ArdiData28Vari'!$B$3:$B$30</c:f>
              <c:numCache>
                <c:formatCode>General</c:formatCode>
                <c:ptCount val="28"/>
                <c:pt idx="0">
                  <c:v>44</c:v>
                </c:pt>
                <c:pt idx="1">
                  <c:v>55</c:v>
                </c:pt>
                <c:pt idx="2">
                  <c:v>52</c:v>
                </c:pt>
                <c:pt idx="3">
                  <c:v>35</c:v>
                </c:pt>
                <c:pt idx="4">
                  <c:v>42</c:v>
                </c:pt>
                <c:pt idx="5">
                  <c:v>71</c:v>
                </c:pt>
                <c:pt idx="6">
                  <c:v>57</c:v>
                </c:pt>
                <c:pt idx="7">
                  <c:v>47</c:v>
                </c:pt>
                <c:pt idx="8">
                  <c:v>26</c:v>
                </c:pt>
                <c:pt idx="9">
                  <c:v>62</c:v>
                </c:pt>
                <c:pt idx="10">
                  <c:v>38</c:v>
                </c:pt>
                <c:pt idx="11">
                  <c:v>46</c:v>
                </c:pt>
                <c:pt idx="12">
                  <c:v>55</c:v>
                </c:pt>
                <c:pt idx="13">
                  <c:v>30</c:v>
                </c:pt>
                <c:pt idx="14">
                  <c:v>63</c:v>
                </c:pt>
                <c:pt idx="15">
                  <c:v>48</c:v>
                </c:pt>
                <c:pt idx="16">
                  <c:v>42</c:v>
                </c:pt>
                <c:pt idx="17">
                  <c:v>49</c:v>
                </c:pt>
                <c:pt idx="18">
                  <c:v>41</c:v>
                </c:pt>
                <c:pt idx="19">
                  <c:v>37</c:v>
                </c:pt>
                <c:pt idx="20">
                  <c:v>83</c:v>
                </c:pt>
                <c:pt idx="21">
                  <c:v>49</c:v>
                </c:pt>
                <c:pt idx="22">
                  <c:v>30</c:v>
                </c:pt>
                <c:pt idx="23">
                  <c:v>30</c:v>
                </c:pt>
                <c:pt idx="24">
                  <c:v>61</c:v>
                </c:pt>
                <c:pt idx="25">
                  <c:v>32</c:v>
                </c:pt>
                <c:pt idx="26">
                  <c:v>31</c:v>
                </c:pt>
                <c:pt idx="27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2-4848-AB43-56F9855BA6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'2.ArdiData28Vari'!$C$2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'2.ArdiData28Vari'!$C$2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'2.ArdiData28Vari'!$A$3:$A$30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'2.ArdiData28Vari'!$C$3:$C$30</c:f>
              <c:numCache>
                <c:formatCode>General</c:formatCode>
                <c:ptCount val="28"/>
                <c:pt idx="0">
                  <c:v>26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35</c:v>
                </c:pt>
                <c:pt idx="7">
                  <c:v>37</c:v>
                </c:pt>
                <c:pt idx="8">
                  <c:v>38</c:v>
                </c:pt>
                <c:pt idx="9">
                  <c:v>41</c:v>
                </c:pt>
                <c:pt idx="10">
                  <c:v>42</c:v>
                </c:pt>
                <c:pt idx="11">
                  <c:v>42</c:v>
                </c:pt>
                <c:pt idx="12">
                  <c:v>44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48</c:v>
                </c:pt>
                <c:pt idx="17">
                  <c:v>49</c:v>
                </c:pt>
                <c:pt idx="18">
                  <c:v>49</c:v>
                </c:pt>
                <c:pt idx="19">
                  <c:v>52</c:v>
                </c:pt>
                <c:pt idx="20">
                  <c:v>55</c:v>
                </c:pt>
                <c:pt idx="21">
                  <c:v>55</c:v>
                </c:pt>
                <c:pt idx="22">
                  <c:v>57</c:v>
                </c:pt>
                <c:pt idx="23">
                  <c:v>61</c:v>
                </c:pt>
                <c:pt idx="24">
                  <c:v>62</c:v>
                </c:pt>
                <c:pt idx="25">
                  <c:v>63</c:v>
                </c:pt>
                <c:pt idx="26">
                  <c:v>71</c:v>
                </c:pt>
                <c:pt idx="27">
                  <c:v>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09-4045-BE74-3ED131B40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ArdiOdd!$D$2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ArdiOdd!$K$1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ArdiOdd!$F$2:$F$14</c:f>
              <c:strCache>
                <c:ptCount val="13"/>
                <c:pt idx="0">
                  <c:v>0 - 1000</c:v>
                </c:pt>
                <c:pt idx="1">
                  <c:v>1000 - 2000</c:v>
                </c:pt>
                <c:pt idx="2">
                  <c:v>2000 - 3000</c:v>
                </c:pt>
                <c:pt idx="3">
                  <c:v>3000 - 4000</c:v>
                </c:pt>
                <c:pt idx="4">
                  <c:v>4000 - 5000</c:v>
                </c:pt>
                <c:pt idx="5">
                  <c:v>5000 - 6000</c:v>
                </c:pt>
                <c:pt idx="6">
                  <c:v>6000 - 7000</c:v>
                </c:pt>
                <c:pt idx="7">
                  <c:v>7000 - 8000</c:v>
                </c:pt>
                <c:pt idx="8">
                  <c:v>8000 - 9000</c:v>
                </c:pt>
                <c:pt idx="9">
                  <c:v>9000 - 10000</c:v>
                </c:pt>
                <c:pt idx="10">
                  <c:v>10000 - 11000</c:v>
                </c:pt>
                <c:pt idx="11">
                  <c:v>11000 - 12000</c:v>
                </c:pt>
                <c:pt idx="12">
                  <c:v>12000 - 13000</c:v>
                </c:pt>
              </c:strCache>
            </c:strRef>
          </c:cat>
          <c:val>
            <c:numRef>
              <c:f>ArdiOdd!$K$2:$K$14</c:f>
              <c:numCache>
                <c:formatCode>0.00</c:formatCode>
                <c:ptCount val="13"/>
                <c:pt idx="0">
                  <c:v>1.3333333333333334E-2</c:v>
                </c:pt>
                <c:pt idx="1">
                  <c:v>0.13333333333333333</c:v>
                </c:pt>
                <c:pt idx="2">
                  <c:v>0.16</c:v>
                </c:pt>
                <c:pt idx="3">
                  <c:v>0.10666666666666667</c:v>
                </c:pt>
                <c:pt idx="4">
                  <c:v>9.3333333333333338E-2</c:v>
                </c:pt>
                <c:pt idx="5">
                  <c:v>0.13333333333333333</c:v>
                </c:pt>
                <c:pt idx="6">
                  <c:v>9.3333333333333338E-2</c:v>
                </c:pt>
                <c:pt idx="7">
                  <c:v>9.3333333333333338E-2</c:v>
                </c:pt>
                <c:pt idx="8">
                  <c:v>9.3333333333333338E-2</c:v>
                </c:pt>
                <c:pt idx="9">
                  <c:v>0.04</c:v>
                </c:pt>
                <c:pt idx="10">
                  <c:v>2.6666666666666668E-2</c:v>
                </c:pt>
                <c:pt idx="11">
                  <c:v>0</c:v>
                </c:pt>
                <c:pt idx="12">
                  <c:v>1.3333333333333334E-2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C1-45CB-A507-5DD7C68EF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'2.ArdiData28Vari'!$D$2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'2.ArdiData28Vari'!$D$2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'2.ArdiData28Vari'!$A$3:$A$30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'2.ArdiData28Vari'!$D$3:$D$30</c:f>
              <c:numCache>
                <c:formatCode>General</c:formatCode>
                <c:ptCount val="28"/>
                <c:pt idx="0">
                  <c:v>31</c:v>
                </c:pt>
                <c:pt idx="1">
                  <c:v>49</c:v>
                </c:pt>
                <c:pt idx="2">
                  <c:v>46</c:v>
                </c:pt>
                <c:pt idx="3">
                  <c:v>37</c:v>
                </c:pt>
                <c:pt idx="4">
                  <c:v>32</c:v>
                </c:pt>
                <c:pt idx="5">
                  <c:v>35</c:v>
                </c:pt>
                <c:pt idx="6">
                  <c:v>57</c:v>
                </c:pt>
                <c:pt idx="7">
                  <c:v>38</c:v>
                </c:pt>
                <c:pt idx="8">
                  <c:v>42</c:v>
                </c:pt>
                <c:pt idx="9">
                  <c:v>48</c:v>
                </c:pt>
                <c:pt idx="10">
                  <c:v>55</c:v>
                </c:pt>
                <c:pt idx="11">
                  <c:v>49</c:v>
                </c:pt>
                <c:pt idx="12">
                  <c:v>26</c:v>
                </c:pt>
                <c:pt idx="13">
                  <c:v>55</c:v>
                </c:pt>
                <c:pt idx="14">
                  <c:v>63</c:v>
                </c:pt>
                <c:pt idx="15">
                  <c:v>30</c:v>
                </c:pt>
                <c:pt idx="16">
                  <c:v>30</c:v>
                </c:pt>
                <c:pt idx="17">
                  <c:v>42</c:v>
                </c:pt>
                <c:pt idx="18">
                  <c:v>61</c:v>
                </c:pt>
                <c:pt idx="19">
                  <c:v>52</c:v>
                </c:pt>
                <c:pt idx="20">
                  <c:v>30</c:v>
                </c:pt>
                <c:pt idx="21">
                  <c:v>44</c:v>
                </c:pt>
                <c:pt idx="22">
                  <c:v>83</c:v>
                </c:pt>
                <c:pt idx="23">
                  <c:v>47</c:v>
                </c:pt>
                <c:pt idx="24">
                  <c:v>48</c:v>
                </c:pt>
                <c:pt idx="25">
                  <c:v>62</c:v>
                </c:pt>
                <c:pt idx="26">
                  <c:v>71</c:v>
                </c:pt>
                <c:pt idx="27">
                  <c:v>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3A-49A1-AFA1-50295CF4C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'2.ArdiData28Vari'!$E$2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'2.ArdiData28Vari'!$E$2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'2.ArdiData28Vari'!$A$3:$A$30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'2.ArdiData28Vari'!$E$3:$E$30</c:f>
              <c:numCache>
                <c:formatCode>General</c:formatCode>
                <c:ptCount val="28"/>
                <c:pt idx="0">
                  <c:v>35</c:v>
                </c:pt>
                <c:pt idx="1">
                  <c:v>55</c:v>
                </c:pt>
                <c:pt idx="2">
                  <c:v>52</c:v>
                </c:pt>
                <c:pt idx="3">
                  <c:v>46</c:v>
                </c:pt>
                <c:pt idx="4">
                  <c:v>30</c:v>
                </c:pt>
                <c:pt idx="5">
                  <c:v>83</c:v>
                </c:pt>
                <c:pt idx="6">
                  <c:v>63</c:v>
                </c:pt>
                <c:pt idx="7">
                  <c:v>32</c:v>
                </c:pt>
                <c:pt idx="8">
                  <c:v>31</c:v>
                </c:pt>
                <c:pt idx="9">
                  <c:v>61</c:v>
                </c:pt>
                <c:pt idx="10">
                  <c:v>49</c:v>
                </c:pt>
                <c:pt idx="11">
                  <c:v>30</c:v>
                </c:pt>
                <c:pt idx="12">
                  <c:v>38</c:v>
                </c:pt>
                <c:pt idx="13">
                  <c:v>71</c:v>
                </c:pt>
                <c:pt idx="14">
                  <c:v>57</c:v>
                </c:pt>
                <c:pt idx="15">
                  <c:v>30</c:v>
                </c:pt>
                <c:pt idx="16">
                  <c:v>26</c:v>
                </c:pt>
                <c:pt idx="17">
                  <c:v>55</c:v>
                </c:pt>
                <c:pt idx="18">
                  <c:v>48</c:v>
                </c:pt>
                <c:pt idx="19">
                  <c:v>42</c:v>
                </c:pt>
                <c:pt idx="20">
                  <c:v>41</c:v>
                </c:pt>
                <c:pt idx="21">
                  <c:v>48</c:v>
                </c:pt>
                <c:pt idx="22">
                  <c:v>62</c:v>
                </c:pt>
                <c:pt idx="23">
                  <c:v>37</c:v>
                </c:pt>
                <c:pt idx="24">
                  <c:v>44</c:v>
                </c:pt>
                <c:pt idx="25">
                  <c:v>47</c:v>
                </c:pt>
                <c:pt idx="26">
                  <c:v>49</c:v>
                </c:pt>
                <c:pt idx="27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4B-438F-8247-583BE34BF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'2.ArdiData28Vari'!$E$2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'2.ArdiData28Vari'!$K$1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'2.ArdiData28Vari'!$F$2:$F$14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'2.ArdiData28Vari'!$K$2:$K$14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0.21428571428571427</c:v>
                </c:pt>
                <c:pt idx="2">
                  <c:v>0.10714285714285714</c:v>
                </c:pt>
                <c:pt idx="3">
                  <c:v>0.17857142857142858</c:v>
                </c:pt>
                <c:pt idx="4">
                  <c:v>0.17857142857142858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3.5714285714285712E-2</c:v>
                </c:pt>
                <c:pt idx="8">
                  <c:v>0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D-4694-8C20-95ED6E42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'2.ArdiData28Vari'!$B$2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'2.ArdiData28Vari'!$B$2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'2.ArdiData28Vari'!$A$98:$A$125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'2.ArdiData28Vari'!$B$98:$B$125</c:f>
              <c:numCache>
                <c:formatCode>General</c:formatCode>
                <c:ptCount val="28"/>
                <c:pt idx="0">
                  <c:v>44</c:v>
                </c:pt>
                <c:pt idx="1">
                  <c:v>99</c:v>
                </c:pt>
                <c:pt idx="2">
                  <c:v>151</c:v>
                </c:pt>
                <c:pt idx="3">
                  <c:v>186</c:v>
                </c:pt>
                <c:pt idx="4">
                  <c:v>228</c:v>
                </c:pt>
                <c:pt idx="5">
                  <c:v>299</c:v>
                </c:pt>
                <c:pt idx="6">
                  <c:v>356</c:v>
                </c:pt>
                <c:pt idx="7">
                  <c:v>403</c:v>
                </c:pt>
                <c:pt idx="8">
                  <c:v>429</c:v>
                </c:pt>
                <c:pt idx="9">
                  <c:v>491</c:v>
                </c:pt>
                <c:pt idx="10">
                  <c:v>529</c:v>
                </c:pt>
                <c:pt idx="11">
                  <c:v>575</c:v>
                </c:pt>
                <c:pt idx="12">
                  <c:v>630</c:v>
                </c:pt>
                <c:pt idx="13">
                  <c:v>660</c:v>
                </c:pt>
                <c:pt idx="14">
                  <c:v>723</c:v>
                </c:pt>
                <c:pt idx="15">
                  <c:v>771</c:v>
                </c:pt>
                <c:pt idx="16">
                  <c:v>813</c:v>
                </c:pt>
                <c:pt idx="17">
                  <c:v>862</c:v>
                </c:pt>
                <c:pt idx="18">
                  <c:v>903</c:v>
                </c:pt>
                <c:pt idx="19">
                  <c:v>940</c:v>
                </c:pt>
                <c:pt idx="20">
                  <c:v>1023</c:v>
                </c:pt>
                <c:pt idx="21">
                  <c:v>1072</c:v>
                </c:pt>
                <c:pt idx="22">
                  <c:v>1102</c:v>
                </c:pt>
                <c:pt idx="23">
                  <c:v>1132</c:v>
                </c:pt>
                <c:pt idx="24">
                  <c:v>1193</c:v>
                </c:pt>
                <c:pt idx="25">
                  <c:v>1225</c:v>
                </c:pt>
                <c:pt idx="26">
                  <c:v>1256</c:v>
                </c:pt>
                <c:pt idx="27">
                  <c:v>1304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92-4590-A83C-F0639E1C5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'2.ArdiData28Vari'!$C$2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'2.ArdiData28Vari'!$C$2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'2.ArdiData28Vari'!$A$98:$A$125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'2.ArdiData28Vari'!$C$98:$C$125</c:f>
              <c:numCache>
                <c:formatCode>General</c:formatCode>
                <c:ptCount val="28"/>
                <c:pt idx="0">
                  <c:v>26</c:v>
                </c:pt>
                <c:pt idx="1">
                  <c:v>56</c:v>
                </c:pt>
                <c:pt idx="2">
                  <c:v>86</c:v>
                </c:pt>
                <c:pt idx="3">
                  <c:v>116</c:v>
                </c:pt>
                <c:pt idx="4">
                  <c:v>147</c:v>
                </c:pt>
                <c:pt idx="5">
                  <c:v>179</c:v>
                </c:pt>
                <c:pt idx="6">
                  <c:v>214</c:v>
                </c:pt>
                <c:pt idx="7">
                  <c:v>251</c:v>
                </c:pt>
                <c:pt idx="8">
                  <c:v>289</c:v>
                </c:pt>
                <c:pt idx="9">
                  <c:v>330</c:v>
                </c:pt>
                <c:pt idx="10">
                  <c:v>372</c:v>
                </c:pt>
                <c:pt idx="11">
                  <c:v>414</c:v>
                </c:pt>
                <c:pt idx="12">
                  <c:v>458</c:v>
                </c:pt>
                <c:pt idx="13">
                  <c:v>504</c:v>
                </c:pt>
                <c:pt idx="14">
                  <c:v>551</c:v>
                </c:pt>
                <c:pt idx="15">
                  <c:v>599</c:v>
                </c:pt>
                <c:pt idx="16">
                  <c:v>647</c:v>
                </c:pt>
                <c:pt idx="17">
                  <c:v>696</c:v>
                </c:pt>
                <c:pt idx="18">
                  <c:v>745</c:v>
                </c:pt>
                <c:pt idx="19">
                  <c:v>797</c:v>
                </c:pt>
                <c:pt idx="20">
                  <c:v>852</c:v>
                </c:pt>
                <c:pt idx="21">
                  <c:v>907</c:v>
                </c:pt>
                <c:pt idx="22">
                  <c:v>964</c:v>
                </c:pt>
                <c:pt idx="23">
                  <c:v>1025</c:v>
                </c:pt>
                <c:pt idx="24">
                  <c:v>1087</c:v>
                </c:pt>
                <c:pt idx="25">
                  <c:v>1150</c:v>
                </c:pt>
                <c:pt idx="26">
                  <c:v>1221</c:v>
                </c:pt>
                <c:pt idx="27">
                  <c:v>1304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B1-41B0-83AD-ED07157C7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'2.ArdiData28Vari'!$D$2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'2.ArdiData28Vari'!$D$2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'2.ArdiData28Vari'!$A$98:$A$125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'2.ArdiData28Vari'!$D$98:$D$125</c:f>
              <c:numCache>
                <c:formatCode>General</c:formatCode>
                <c:ptCount val="28"/>
                <c:pt idx="0">
                  <c:v>31</c:v>
                </c:pt>
                <c:pt idx="1">
                  <c:v>80</c:v>
                </c:pt>
                <c:pt idx="2">
                  <c:v>126</c:v>
                </c:pt>
                <c:pt idx="3">
                  <c:v>163</c:v>
                </c:pt>
                <c:pt idx="4">
                  <c:v>195</c:v>
                </c:pt>
                <c:pt idx="5">
                  <c:v>230</c:v>
                </c:pt>
                <c:pt idx="6">
                  <c:v>287</c:v>
                </c:pt>
                <c:pt idx="7">
                  <c:v>325</c:v>
                </c:pt>
                <c:pt idx="8">
                  <c:v>367</c:v>
                </c:pt>
                <c:pt idx="9">
                  <c:v>415</c:v>
                </c:pt>
                <c:pt idx="10">
                  <c:v>470</c:v>
                </c:pt>
                <c:pt idx="11">
                  <c:v>519</c:v>
                </c:pt>
                <c:pt idx="12">
                  <c:v>545</c:v>
                </c:pt>
                <c:pt idx="13">
                  <c:v>600</c:v>
                </c:pt>
                <c:pt idx="14">
                  <c:v>663</c:v>
                </c:pt>
                <c:pt idx="15">
                  <c:v>693</c:v>
                </c:pt>
                <c:pt idx="16">
                  <c:v>723</c:v>
                </c:pt>
                <c:pt idx="17">
                  <c:v>765</c:v>
                </c:pt>
                <c:pt idx="18">
                  <c:v>826</c:v>
                </c:pt>
                <c:pt idx="19">
                  <c:v>878</c:v>
                </c:pt>
                <c:pt idx="20">
                  <c:v>908</c:v>
                </c:pt>
                <c:pt idx="21">
                  <c:v>952</c:v>
                </c:pt>
                <c:pt idx="22">
                  <c:v>1035</c:v>
                </c:pt>
                <c:pt idx="23">
                  <c:v>1082</c:v>
                </c:pt>
                <c:pt idx="24">
                  <c:v>1130</c:v>
                </c:pt>
                <c:pt idx="25">
                  <c:v>1192</c:v>
                </c:pt>
                <c:pt idx="26">
                  <c:v>1263</c:v>
                </c:pt>
                <c:pt idx="27">
                  <c:v>1304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83-491B-BAA6-F286D8775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'2.ArdiData28Vari'!$E$2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'2.ArdiData28Vari'!$E$2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'2.ArdiData28Vari'!$A$98:$A$125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'2.ArdiData28Vari'!$E$98:$E$125</c:f>
              <c:numCache>
                <c:formatCode>General</c:formatCode>
                <c:ptCount val="28"/>
                <c:pt idx="0">
                  <c:v>35</c:v>
                </c:pt>
                <c:pt idx="1">
                  <c:v>90</c:v>
                </c:pt>
                <c:pt idx="2">
                  <c:v>142</c:v>
                </c:pt>
                <c:pt idx="3">
                  <c:v>188</c:v>
                </c:pt>
                <c:pt idx="4">
                  <c:v>218</c:v>
                </c:pt>
                <c:pt idx="5">
                  <c:v>301</c:v>
                </c:pt>
                <c:pt idx="6">
                  <c:v>364</c:v>
                </c:pt>
                <c:pt idx="7">
                  <c:v>396</c:v>
                </c:pt>
                <c:pt idx="8">
                  <c:v>427</c:v>
                </c:pt>
                <c:pt idx="9">
                  <c:v>488</c:v>
                </c:pt>
                <c:pt idx="10">
                  <c:v>537</c:v>
                </c:pt>
                <c:pt idx="11">
                  <c:v>567</c:v>
                </c:pt>
                <c:pt idx="12">
                  <c:v>605</c:v>
                </c:pt>
                <c:pt idx="13">
                  <c:v>676</c:v>
                </c:pt>
                <c:pt idx="14">
                  <c:v>733</c:v>
                </c:pt>
                <c:pt idx="15">
                  <c:v>763</c:v>
                </c:pt>
                <c:pt idx="16">
                  <c:v>789</c:v>
                </c:pt>
                <c:pt idx="17">
                  <c:v>844</c:v>
                </c:pt>
                <c:pt idx="18">
                  <c:v>892</c:v>
                </c:pt>
                <c:pt idx="19">
                  <c:v>934</c:v>
                </c:pt>
                <c:pt idx="20">
                  <c:v>975</c:v>
                </c:pt>
                <c:pt idx="21">
                  <c:v>1023</c:v>
                </c:pt>
                <c:pt idx="22">
                  <c:v>1085</c:v>
                </c:pt>
                <c:pt idx="23">
                  <c:v>1122</c:v>
                </c:pt>
                <c:pt idx="24">
                  <c:v>1166</c:v>
                </c:pt>
                <c:pt idx="25">
                  <c:v>1213</c:v>
                </c:pt>
                <c:pt idx="26">
                  <c:v>1262</c:v>
                </c:pt>
                <c:pt idx="27">
                  <c:v>1304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27-4992-A3FD-9851E1457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'3.ArdiData28Fixed'!$B$1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8-429C-9698-BBC65FF20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'3.ArdiData28Fixed'!$C$1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E-413A-B1E0-24FA56DCB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'3.ArdiData28Fixed'!$D$1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7C-4EF2-B702-F980E181E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ArdiOdd!$B$2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ArdiOdd!$B$3:$B$77</c:f>
              <c:numCache>
                <c:formatCode>General</c:formatCode>
                <c:ptCount val="75"/>
                <c:pt idx="0">
                  <c:v>8035</c:v>
                </c:pt>
                <c:pt idx="1">
                  <c:v>5009</c:v>
                </c:pt>
                <c:pt idx="2">
                  <c:v>3384</c:v>
                </c:pt>
                <c:pt idx="3">
                  <c:v>2137</c:v>
                </c:pt>
                <c:pt idx="4">
                  <c:v>2653</c:v>
                </c:pt>
                <c:pt idx="5">
                  <c:v>6334</c:v>
                </c:pt>
                <c:pt idx="6">
                  <c:v>8569</c:v>
                </c:pt>
                <c:pt idx="7">
                  <c:v>1156</c:v>
                </c:pt>
                <c:pt idx="8">
                  <c:v>6223</c:v>
                </c:pt>
                <c:pt idx="9">
                  <c:v>5701</c:v>
                </c:pt>
                <c:pt idx="10">
                  <c:v>3985</c:v>
                </c:pt>
                <c:pt idx="11">
                  <c:v>8877</c:v>
                </c:pt>
                <c:pt idx="12">
                  <c:v>7667</c:v>
                </c:pt>
                <c:pt idx="13">
                  <c:v>6010</c:v>
                </c:pt>
                <c:pt idx="14">
                  <c:v>8944</c:v>
                </c:pt>
                <c:pt idx="15">
                  <c:v>4884</c:v>
                </c:pt>
                <c:pt idx="16">
                  <c:v>5801</c:v>
                </c:pt>
                <c:pt idx="17">
                  <c:v>2242</c:v>
                </c:pt>
                <c:pt idx="18">
                  <c:v>3936</c:v>
                </c:pt>
                <c:pt idx="19">
                  <c:v>2673</c:v>
                </c:pt>
                <c:pt idx="20">
                  <c:v>10293</c:v>
                </c:pt>
                <c:pt idx="21">
                  <c:v>1606</c:v>
                </c:pt>
                <c:pt idx="22">
                  <c:v>1964</c:v>
                </c:pt>
                <c:pt idx="23">
                  <c:v>2605</c:v>
                </c:pt>
                <c:pt idx="24">
                  <c:v>1172</c:v>
                </c:pt>
                <c:pt idx="25">
                  <c:v>3141</c:v>
                </c:pt>
                <c:pt idx="26">
                  <c:v>3853</c:v>
                </c:pt>
                <c:pt idx="27">
                  <c:v>4963</c:v>
                </c:pt>
                <c:pt idx="28">
                  <c:v>7671</c:v>
                </c:pt>
                <c:pt idx="29">
                  <c:v>7303</c:v>
                </c:pt>
                <c:pt idx="30">
                  <c:v>6486</c:v>
                </c:pt>
                <c:pt idx="31">
                  <c:v>4743</c:v>
                </c:pt>
                <c:pt idx="32">
                  <c:v>8913</c:v>
                </c:pt>
                <c:pt idx="33">
                  <c:v>2413</c:v>
                </c:pt>
                <c:pt idx="34">
                  <c:v>3935</c:v>
                </c:pt>
                <c:pt idx="35">
                  <c:v>10101</c:v>
                </c:pt>
                <c:pt idx="36">
                  <c:v>2565</c:v>
                </c:pt>
                <c:pt idx="37">
                  <c:v>7884</c:v>
                </c:pt>
                <c:pt idx="38">
                  <c:v>2204</c:v>
                </c:pt>
                <c:pt idx="39">
                  <c:v>3501</c:v>
                </c:pt>
                <c:pt idx="40">
                  <c:v>1301</c:v>
                </c:pt>
                <c:pt idx="41">
                  <c:v>9855</c:v>
                </c:pt>
                <c:pt idx="42">
                  <c:v>1874</c:v>
                </c:pt>
                <c:pt idx="43">
                  <c:v>5944</c:v>
                </c:pt>
                <c:pt idx="44">
                  <c:v>4695</c:v>
                </c:pt>
                <c:pt idx="45">
                  <c:v>5165</c:v>
                </c:pt>
                <c:pt idx="46">
                  <c:v>2050</c:v>
                </c:pt>
                <c:pt idx="47">
                  <c:v>1386</c:v>
                </c:pt>
                <c:pt idx="48">
                  <c:v>5441</c:v>
                </c:pt>
                <c:pt idx="49">
                  <c:v>7855</c:v>
                </c:pt>
                <c:pt idx="50">
                  <c:v>4367</c:v>
                </c:pt>
                <c:pt idx="51">
                  <c:v>5670</c:v>
                </c:pt>
                <c:pt idx="52">
                  <c:v>6449</c:v>
                </c:pt>
                <c:pt idx="53">
                  <c:v>933</c:v>
                </c:pt>
                <c:pt idx="54">
                  <c:v>4908</c:v>
                </c:pt>
                <c:pt idx="55">
                  <c:v>6947</c:v>
                </c:pt>
                <c:pt idx="56">
                  <c:v>6989</c:v>
                </c:pt>
                <c:pt idx="57">
                  <c:v>9203</c:v>
                </c:pt>
                <c:pt idx="58">
                  <c:v>5645</c:v>
                </c:pt>
                <c:pt idx="59">
                  <c:v>7578</c:v>
                </c:pt>
                <c:pt idx="60">
                  <c:v>5599</c:v>
                </c:pt>
                <c:pt idx="61">
                  <c:v>9602</c:v>
                </c:pt>
                <c:pt idx="62">
                  <c:v>2652</c:v>
                </c:pt>
                <c:pt idx="63">
                  <c:v>12258</c:v>
                </c:pt>
                <c:pt idx="64">
                  <c:v>4285</c:v>
                </c:pt>
                <c:pt idx="65">
                  <c:v>1080</c:v>
                </c:pt>
                <c:pt idx="66">
                  <c:v>1477</c:v>
                </c:pt>
                <c:pt idx="67">
                  <c:v>5020</c:v>
                </c:pt>
                <c:pt idx="68">
                  <c:v>1430</c:v>
                </c:pt>
                <c:pt idx="69">
                  <c:v>3495</c:v>
                </c:pt>
                <c:pt idx="70">
                  <c:v>8669</c:v>
                </c:pt>
                <c:pt idx="71">
                  <c:v>7605</c:v>
                </c:pt>
                <c:pt idx="72">
                  <c:v>2074</c:v>
                </c:pt>
                <c:pt idx="73">
                  <c:v>8322</c:v>
                </c:pt>
                <c:pt idx="74">
                  <c:v>2356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58A-425C-977F-3C397EBD2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'3.ArdiData28Fixed'!$B$1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'3.ArdiData28Fixed'!$B$1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'3.ArdiData28Fixed'!$A$2:$A$29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'3.ArdiData28Fixed'!$B$2:$B$29</c:f>
              <c:numCache>
                <c:formatCode>General</c:formatCode>
                <c:ptCount val="28"/>
                <c:pt idx="0">
                  <c:v>50</c:v>
                </c:pt>
                <c:pt idx="1">
                  <c:v>25</c:v>
                </c:pt>
                <c:pt idx="2">
                  <c:v>33</c:v>
                </c:pt>
                <c:pt idx="3">
                  <c:v>72</c:v>
                </c:pt>
                <c:pt idx="4">
                  <c:v>67</c:v>
                </c:pt>
                <c:pt idx="5">
                  <c:v>35</c:v>
                </c:pt>
                <c:pt idx="6">
                  <c:v>42</c:v>
                </c:pt>
                <c:pt idx="7">
                  <c:v>44</c:v>
                </c:pt>
                <c:pt idx="8">
                  <c:v>51</c:v>
                </c:pt>
                <c:pt idx="9">
                  <c:v>39</c:v>
                </c:pt>
                <c:pt idx="10">
                  <c:v>46</c:v>
                </c:pt>
                <c:pt idx="11">
                  <c:v>41</c:v>
                </c:pt>
                <c:pt idx="12">
                  <c:v>69</c:v>
                </c:pt>
                <c:pt idx="13">
                  <c:v>28</c:v>
                </c:pt>
                <c:pt idx="14">
                  <c:v>82</c:v>
                </c:pt>
                <c:pt idx="15">
                  <c:v>65</c:v>
                </c:pt>
                <c:pt idx="16">
                  <c:v>47</c:v>
                </c:pt>
                <c:pt idx="17">
                  <c:v>53</c:v>
                </c:pt>
                <c:pt idx="18">
                  <c:v>90</c:v>
                </c:pt>
                <c:pt idx="19">
                  <c:v>56</c:v>
                </c:pt>
                <c:pt idx="20">
                  <c:v>51</c:v>
                </c:pt>
                <c:pt idx="21">
                  <c:v>40</c:v>
                </c:pt>
                <c:pt idx="22">
                  <c:v>61</c:v>
                </c:pt>
                <c:pt idx="23">
                  <c:v>72</c:v>
                </c:pt>
                <c:pt idx="24">
                  <c:v>39</c:v>
                </c:pt>
                <c:pt idx="25">
                  <c:v>31</c:v>
                </c:pt>
                <c:pt idx="26">
                  <c:v>62</c:v>
                </c:pt>
                <c:pt idx="27">
                  <c:v>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23-43CD-AC43-CBA789ED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'3.ArdiData28Fixed'!$C$1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'3.ArdiData28Fixed'!$C$1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'3.ArdiData28Fixed'!$A$2:$A$29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'3.ArdiData28Fixed'!$C$2:$C$29</c:f>
              <c:numCache>
                <c:formatCode>General</c:formatCode>
                <c:ptCount val="28"/>
                <c:pt idx="0">
                  <c:v>25</c:v>
                </c:pt>
                <c:pt idx="1">
                  <c:v>28</c:v>
                </c:pt>
                <c:pt idx="2">
                  <c:v>31</c:v>
                </c:pt>
                <c:pt idx="3">
                  <c:v>33</c:v>
                </c:pt>
                <c:pt idx="4">
                  <c:v>35</c:v>
                </c:pt>
                <c:pt idx="5">
                  <c:v>39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44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50</c:v>
                </c:pt>
                <c:pt idx="15">
                  <c:v>51</c:v>
                </c:pt>
                <c:pt idx="16">
                  <c:v>51</c:v>
                </c:pt>
                <c:pt idx="17">
                  <c:v>53</c:v>
                </c:pt>
                <c:pt idx="18">
                  <c:v>56</c:v>
                </c:pt>
                <c:pt idx="19">
                  <c:v>61</c:v>
                </c:pt>
                <c:pt idx="20">
                  <c:v>62</c:v>
                </c:pt>
                <c:pt idx="21">
                  <c:v>65</c:v>
                </c:pt>
                <c:pt idx="22">
                  <c:v>67</c:v>
                </c:pt>
                <c:pt idx="23">
                  <c:v>69</c:v>
                </c:pt>
                <c:pt idx="24">
                  <c:v>72</c:v>
                </c:pt>
                <c:pt idx="25">
                  <c:v>72</c:v>
                </c:pt>
                <c:pt idx="26">
                  <c:v>82</c:v>
                </c:pt>
                <c:pt idx="27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30-4CA9-9BEE-37C62D777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'3.ArdiData28Fixed'!$D$1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'3.ArdiData28Fixed'!$D$1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'3.ArdiData28Fixed'!$A$2:$A$29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'3.ArdiData28Fixed'!$D$2:$D$29</c:f>
              <c:numCache>
                <c:formatCode>General</c:formatCode>
                <c:ptCount val="28"/>
                <c:pt idx="0">
                  <c:v>33</c:v>
                </c:pt>
                <c:pt idx="1">
                  <c:v>35</c:v>
                </c:pt>
                <c:pt idx="2">
                  <c:v>48</c:v>
                </c:pt>
                <c:pt idx="3">
                  <c:v>28</c:v>
                </c:pt>
                <c:pt idx="4">
                  <c:v>25</c:v>
                </c:pt>
                <c:pt idx="5">
                  <c:v>53</c:v>
                </c:pt>
                <c:pt idx="6">
                  <c:v>50</c:v>
                </c:pt>
                <c:pt idx="7">
                  <c:v>42</c:v>
                </c:pt>
                <c:pt idx="8">
                  <c:v>40</c:v>
                </c:pt>
                <c:pt idx="9">
                  <c:v>46</c:v>
                </c:pt>
                <c:pt idx="10">
                  <c:v>72</c:v>
                </c:pt>
                <c:pt idx="11">
                  <c:v>31</c:v>
                </c:pt>
                <c:pt idx="12">
                  <c:v>44</c:v>
                </c:pt>
                <c:pt idx="13">
                  <c:v>39</c:v>
                </c:pt>
                <c:pt idx="14">
                  <c:v>72</c:v>
                </c:pt>
                <c:pt idx="15">
                  <c:v>51</c:v>
                </c:pt>
                <c:pt idx="16">
                  <c:v>41</c:v>
                </c:pt>
                <c:pt idx="17">
                  <c:v>65</c:v>
                </c:pt>
                <c:pt idx="18">
                  <c:v>67</c:v>
                </c:pt>
                <c:pt idx="19">
                  <c:v>51</c:v>
                </c:pt>
                <c:pt idx="20">
                  <c:v>56</c:v>
                </c:pt>
                <c:pt idx="21">
                  <c:v>69</c:v>
                </c:pt>
                <c:pt idx="22">
                  <c:v>82</c:v>
                </c:pt>
                <c:pt idx="23">
                  <c:v>39</c:v>
                </c:pt>
                <c:pt idx="24">
                  <c:v>47</c:v>
                </c:pt>
                <c:pt idx="25">
                  <c:v>61</c:v>
                </c:pt>
                <c:pt idx="26">
                  <c:v>90</c:v>
                </c:pt>
                <c:pt idx="27">
                  <c:v>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56-4341-922C-5C701E3FD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'3.ArdiData28Fixed'!$E$1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'3.ArdiData28Fixed'!$E$1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'3.ArdiData28Fixed'!$A$2:$A$29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'3.ArdiData28Fixed'!$E$2:$E$29</c:f>
              <c:numCache>
                <c:formatCode>General</c:formatCode>
                <c:ptCount val="28"/>
                <c:pt idx="0">
                  <c:v>39</c:v>
                </c:pt>
                <c:pt idx="1">
                  <c:v>67</c:v>
                </c:pt>
                <c:pt idx="2">
                  <c:v>50</c:v>
                </c:pt>
                <c:pt idx="3">
                  <c:v>35</c:v>
                </c:pt>
                <c:pt idx="4">
                  <c:v>28</c:v>
                </c:pt>
                <c:pt idx="5">
                  <c:v>61</c:v>
                </c:pt>
                <c:pt idx="6">
                  <c:v>51</c:v>
                </c:pt>
                <c:pt idx="7">
                  <c:v>46</c:v>
                </c:pt>
                <c:pt idx="8">
                  <c:v>48</c:v>
                </c:pt>
                <c:pt idx="9">
                  <c:v>56</c:v>
                </c:pt>
                <c:pt idx="10">
                  <c:v>72</c:v>
                </c:pt>
                <c:pt idx="11">
                  <c:v>40</c:v>
                </c:pt>
                <c:pt idx="12">
                  <c:v>42</c:v>
                </c:pt>
                <c:pt idx="13">
                  <c:v>72</c:v>
                </c:pt>
                <c:pt idx="14">
                  <c:v>53</c:v>
                </c:pt>
                <c:pt idx="15">
                  <c:v>41</c:v>
                </c:pt>
                <c:pt idx="16">
                  <c:v>25</c:v>
                </c:pt>
                <c:pt idx="17">
                  <c:v>69</c:v>
                </c:pt>
                <c:pt idx="18">
                  <c:v>90</c:v>
                </c:pt>
                <c:pt idx="19">
                  <c:v>33</c:v>
                </c:pt>
                <c:pt idx="20">
                  <c:v>31</c:v>
                </c:pt>
                <c:pt idx="21">
                  <c:v>82</c:v>
                </c:pt>
                <c:pt idx="22">
                  <c:v>62</c:v>
                </c:pt>
                <c:pt idx="23">
                  <c:v>47</c:v>
                </c:pt>
                <c:pt idx="24">
                  <c:v>39</c:v>
                </c:pt>
                <c:pt idx="25">
                  <c:v>51</c:v>
                </c:pt>
                <c:pt idx="26">
                  <c:v>65</c:v>
                </c:pt>
                <c:pt idx="27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DD-41B4-85BD-AD5F44C03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'3.ArdiData28Fixed'!$E$1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0.17857142857142858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0-4A5F-9B4E-7B4DBF841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'3.ArdiData28Fixed'!$B$1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'3.ArdiData28Fixed'!$B$1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'3.ArdiData28Fixed'!$A$33:$A$60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'3.ArdiData28Fixed'!$B$33:$B$60</c:f>
              <c:numCache>
                <c:formatCode>General</c:formatCode>
                <c:ptCount val="28"/>
                <c:pt idx="0">
                  <c:v>50</c:v>
                </c:pt>
                <c:pt idx="1">
                  <c:v>75</c:v>
                </c:pt>
                <c:pt idx="2">
                  <c:v>108</c:v>
                </c:pt>
                <c:pt idx="3">
                  <c:v>180</c:v>
                </c:pt>
                <c:pt idx="4">
                  <c:v>247</c:v>
                </c:pt>
                <c:pt idx="5">
                  <c:v>282</c:v>
                </c:pt>
                <c:pt idx="6">
                  <c:v>324</c:v>
                </c:pt>
                <c:pt idx="7">
                  <c:v>368</c:v>
                </c:pt>
                <c:pt idx="8">
                  <c:v>419</c:v>
                </c:pt>
                <c:pt idx="9">
                  <c:v>458</c:v>
                </c:pt>
                <c:pt idx="10">
                  <c:v>504</c:v>
                </c:pt>
                <c:pt idx="11">
                  <c:v>545</c:v>
                </c:pt>
                <c:pt idx="12">
                  <c:v>614</c:v>
                </c:pt>
                <c:pt idx="13">
                  <c:v>642</c:v>
                </c:pt>
                <c:pt idx="14">
                  <c:v>724</c:v>
                </c:pt>
                <c:pt idx="15">
                  <c:v>789</c:v>
                </c:pt>
                <c:pt idx="16">
                  <c:v>836</c:v>
                </c:pt>
                <c:pt idx="17">
                  <c:v>889</c:v>
                </c:pt>
                <c:pt idx="18">
                  <c:v>979</c:v>
                </c:pt>
                <c:pt idx="19">
                  <c:v>1035</c:v>
                </c:pt>
                <c:pt idx="20">
                  <c:v>1086</c:v>
                </c:pt>
                <c:pt idx="21">
                  <c:v>1126</c:v>
                </c:pt>
                <c:pt idx="22">
                  <c:v>1187</c:v>
                </c:pt>
                <c:pt idx="23">
                  <c:v>1259</c:v>
                </c:pt>
                <c:pt idx="24">
                  <c:v>1298</c:v>
                </c:pt>
                <c:pt idx="25">
                  <c:v>1329</c:v>
                </c:pt>
                <c:pt idx="26">
                  <c:v>1391</c:v>
                </c:pt>
                <c:pt idx="27">
                  <c:v>1439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22-4C06-A049-2E046BDCE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'3.ArdiData28Fixed'!$C$1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'3.ArdiData28Fixed'!$C$1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'3.ArdiData28Fixed'!$A$33:$A$60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'3.ArdiData28Fixed'!$C$33:$C$60</c:f>
              <c:numCache>
                <c:formatCode>General</c:formatCode>
                <c:ptCount val="28"/>
                <c:pt idx="0">
                  <c:v>25</c:v>
                </c:pt>
                <c:pt idx="1">
                  <c:v>53</c:v>
                </c:pt>
                <c:pt idx="2">
                  <c:v>84</c:v>
                </c:pt>
                <c:pt idx="3">
                  <c:v>117</c:v>
                </c:pt>
                <c:pt idx="4">
                  <c:v>152</c:v>
                </c:pt>
                <c:pt idx="5">
                  <c:v>191</c:v>
                </c:pt>
                <c:pt idx="6">
                  <c:v>230</c:v>
                </c:pt>
                <c:pt idx="7">
                  <c:v>270</c:v>
                </c:pt>
                <c:pt idx="8">
                  <c:v>311</c:v>
                </c:pt>
                <c:pt idx="9">
                  <c:v>353</c:v>
                </c:pt>
                <c:pt idx="10">
                  <c:v>397</c:v>
                </c:pt>
                <c:pt idx="11">
                  <c:v>443</c:v>
                </c:pt>
                <c:pt idx="12">
                  <c:v>490</c:v>
                </c:pt>
                <c:pt idx="13">
                  <c:v>538</c:v>
                </c:pt>
                <c:pt idx="14">
                  <c:v>588</c:v>
                </c:pt>
                <c:pt idx="15">
                  <c:v>639</c:v>
                </c:pt>
                <c:pt idx="16">
                  <c:v>690</c:v>
                </c:pt>
                <c:pt idx="17">
                  <c:v>743</c:v>
                </c:pt>
                <c:pt idx="18">
                  <c:v>799</c:v>
                </c:pt>
                <c:pt idx="19">
                  <c:v>860</c:v>
                </c:pt>
                <c:pt idx="20">
                  <c:v>922</c:v>
                </c:pt>
                <c:pt idx="21">
                  <c:v>987</c:v>
                </c:pt>
                <c:pt idx="22">
                  <c:v>1054</c:v>
                </c:pt>
                <c:pt idx="23">
                  <c:v>1123</c:v>
                </c:pt>
                <c:pt idx="24">
                  <c:v>1195</c:v>
                </c:pt>
                <c:pt idx="25">
                  <c:v>1267</c:v>
                </c:pt>
                <c:pt idx="26">
                  <c:v>1349</c:v>
                </c:pt>
                <c:pt idx="27">
                  <c:v>1439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7E-4C58-80FD-9D0780DDB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'3.ArdiData28Fixed'!$D$1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'3.ArdiData28Fixed'!$D$1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'3.ArdiData28Fixed'!$A$33:$A$60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'3.ArdiData28Fixed'!$D$33:$D$60</c:f>
              <c:numCache>
                <c:formatCode>General</c:formatCode>
                <c:ptCount val="28"/>
                <c:pt idx="0">
                  <c:v>33</c:v>
                </c:pt>
                <c:pt idx="1">
                  <c:v>68</c:v>
                </c:pt>
                <c:pt idx="2">
                  <c:v>116</c:v>
                </c:pt>
                <c:pt idx="3">
                  <c:v>144</c:v>
                </c:pt>
                <c:pt idx="4">
                  <c:v>169</c:v>
                </c:pt>
                <c:pt idx="5">
                  <c:v>222</c:v>
                </c:pt>
                <c:pt idx="6">
                  <c:v>272</c:v>
                </c:pt>
                <c:pt idx="7">
                  <c:v>314</c:v>
                </c:pt>
                <c:pt idx="8">
                  <c:v>354</c:v>
                </c:pt>
                <c:pt idx="9">
                  <c:v>400</c:v>
                </c:pt>
                <c:pt idx="10">
                  <c:v>472</c:v>
                </c:pt>
                <c:pt idx="11">
                  <c:v>503</c:v>
                </c:pt>
                <c:pt idx="12">
                  <c:v>547</c:v>
                </c:pt>
                <c:pt idx="13">
                  <c:v>586</c:v>
                </c:pt>
                <c:pt idx="14">
                  <c:v>658</c:v>
                </c:pt>
                <c:pt idx="15">
                  <c:v>709</c:v>
                </c:pt>
                <c:pt idx="16">
                  <c:v>750</c:v>
                </c:pt>
                <c:pt idx="17">
                  <c:v>815</c:v>
                </c:pt>
                <c:pt idx="18">
                  <c:v>882</c:v>
                </c:pt>
                <c:pt idx="19">
                  <c:v>933</c:v>
                </c:pt>
                <c:pt idx="20">
                  <c:v>989</c:v>
                </c:pt>
                <c:pt idx="21">
                  <c:v>1058</c:v>
                </c:pt>
                <c:pt idx="22">
                  <c:v>1140</c:v>
                </c:pt>
                <c:pt idx="23">
                  <c:v>1179</c:v>
                </c:pt>
                <c:pt idx="24">
                  <c:v>1226</c:v>
                </c:pt>
                <c:pt idx="25">
                  <c:v>1287</c:v>
                </c:pt>
                <c:pt idx="26">
                  <c:v>1377</c:v>
                </c:pt>
                <c:pt idx="27">
                  <c:v>1439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D5-4BE6-AC17-0F77F3CD6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'3.ArdiData28Fixed'!$E$1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'3.ArdiData28Fixed'!$E$1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'3.ArdiData28Fixed'!$A$33:$A$60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'3.ArdiData28Fixed'!$E$33:$E$60</c:f>
              <c:numCache>
                <c:formatCode>General</c:formatCode>
                <c:ptCount val="28"/>
                <c:pt idx="0">
                  <c:v>39</c:v>
                </c:pt>
                <c:pt idx="1">
                  <c:v>106</c:v>
                </c:pt>
                <c:pt idx="2">
                  <c:v>156</c:v>
                </c:pt>
                <c:pt idx="3">
                  <c:v>191</c:v>
                </c:pt>
                <c:pt idx="4">
                  <c:v>219</c:v>
                </c:pt>
                <c:pt idx="5">
                  <c:v>280</c:v>
                </c:pt>
                <c:pt idx="6">
                  <c:v>331</c:v>
                </c:pt>
                <c:pt idx="7">
                  <c:v>377</c:v>
                </c:pt>
                <c:pt idx="8">
                  <c:v>425</c:v>
                </c:pt>
                <c:pt idx="9">
                  <c:v>481</c:v>
                </c:pt>
                <c:pt idx="10">
                  <c:v>553</c:v>
                </c:pt>
                <c:pt idx="11">
                  <c:v>593</c:v>
                </c:pt>
                <c:pt idx="12">
                  <c:v>635</c:v>
                </c:pt>
                <c:pt idx="13">
                  <c:v>707</c:v>
                </c:pt>
                <c:pt idx="14">
                  <c:v>760</c:v>
                </c:pt>
                <c:pt idx="15">
                  <c:v>801</c:v>
                </c:pt>
                <c:pt idx="16">
                  <c:v>826</c:v>
                </c:pt>
                <c:pt idx="17">
                  <c:v>895</c:v>
                </c:pt>
                <c:pt idx="18">
                  <c:v>985</c:v>
                </c:pt>
                <c:pt idx="19">
                  <c:v>1018</c:v>
                </c:pt>
                <c:pt idx="20">
                  <c:v>1049</c:v>
                </c:pt>
                <c:pt idx="21">
                  <c:v>1131</c:v>
                </c:pt>
                <c:pt idx="22">
                  <c:v>1193</c:v>
                </c:pt>
                <c:pt idx="23">
                  <c:v>1240</c:v>
                </c:pt>
                <c:pt idx="24">
                  <c:v>1279</c:v>
                </c:pt>
                <c:pt idx="25">
                  <c:v>1330</c:v>
                </c:pt>
                <c:pt idx="26">
                  <c:v>1395</c:v>
                </c:pt>
                <c:pt idx="27">
                  <c:v>1439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301-4FE4-B23D-A2522AE94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'3b.ArdiData28Fixed'!$B$2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'3b.ArdiData28Fixed'!$K$1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'3b.ArdiData28Fixed'!$F$2:$F$14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'3b.ArdiData28Fixed'!$K$2:$K$14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0.14285714285714285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0.14285714285714285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3.5714285714285712E-2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2-4381-8B66-0BE58E575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ArdiOdd!$C$2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ArdiOdd!$C$3:$C$77</c:f>
              <c:numCache>
                <c:formatCode>General</c:formatCode>
                <c:ptCount val="75"/>
                <c:pt idx="0">
                  <c:v>1606</c:v>
                </c:pt>
                <c:pt idx="1">
                  <c:v>933</c:v>
                </c:pt>
                <c:pt idx="2">
                  <c:v>1301</c:v>
                </c:pt>
                <c:pt idx="3">
                  <c:v>1477</c:v>
                </c:pt>
                <c:pt idx="4">
                  <c:v>1430</c:v>
                </c:pt>
                <c:pt idx="5">
                  <c:v>1080</c:v>
                </c:pt>
                <c:pt idx="6">
                  <c:v>2413</c:v>
                </c:pt>
                <c:pt idx="7">
                  <c:v>1386</c:v>
                </c:pt>
                <c:pt idx="8">
                  <c:v>1874</c:v>
                </c:pt>
                <c:pt idx="9">
                  <c:v>1156</c:v>
                </c:pt>
                <c:pt idx="10">
                  <c:v>2204</c:v>
                </c:pt>
                <c:pt idx="11">
                  <c:v>3495</c:v>
                </c:pt>
                <c:pt idx="12">
                  <c:v>2050</c:v>
                </c:pt>
                <c:pt idx="13">
                  <c:v>2074</c:v>
                </c:pt>
                <c:pt idx="14">
                  <c:v>1964</c:v>
                </c:pt>
                <c:pt idx="15">
                  <c:v>1172</c:v>
                </c:pt>
                <c:pt idx="16">
                  <c:v>2652</c:v>
                </c:pt>
                <c:pt idx="17">
                  <c:v>3384</c:v>
                </c:pt>
                <c:pt idx="18">
                  <c:v>3141</c:v>
                </c:pt>
                <c:pt idx="19">
                  <c:v>3935</c:v>
                </c:pt>
                <c:pt idx="20">
                  <c:v>4695</c:v>
                </c:pt>
                <c:pt idx="21">
                  <c:v>2356</c:v>
                </c:pt>
                <c:pt idx="22">
                  <c:v>2565</c:v>
                </c:pt>
                <c:pt idx="23">
                  <c:v>3853</c:v>
                </c:pt>
                <c:pt idx="24">
                  <c:v>2137</c:v>
                </c:pt>
                <c:pt idx="25">
                  <c:v>2605</c:v>
                </c:pt>
                <c:pt idx="26">
                  <c:v>4743</c:v>
                </c:pt>
                <c:pt idx="27">
                  <c:v>4285</c:v>
                </c:pt>
                <c:pt idx="28">
                  <c:v>5009</c:v>
                </c:pt>
                <c:pt idx="29">
                  <c:v>3936</c:v>
                </c:pt>
                <c:pt idx="30">
                  <c:v>2653</c:v>
                </c:pt>
                <c:pt idx="31">
                  <c:v>3501</c:v>
                </c:pt>
                <c:pt idx="32">
                  <c:v>5645</c:v>
                </c:pt>
                <c:pt idx="33">
                  <c:v>2242</c:v>
                </c:pt>
                <c:pt idx="34">
                  <c:v>5670</c:v>
                </c:pt>
                <c:pt idx="35">
                  <c:v>4884</c:v>
                </c:pt>
                <c:pt idx="36">
                  <c:v>2673</c:v>
                </c:pt>
                <c:pt idx="37">
                  <c:v>4908</c:v>
                </c:pt>
                <c:pt idx="38">
                  <c:v>8569</c:v>
                </c:pt>
                <c:pt idx="39">
                  <c:v>6010</c:v>
                </c:pt>
                <c:pt idx="40">
                  <c:v>4963</c:v>
                </c:pt>
                <c:pt idx="41">
                  <c:v>6486</c:v>
                </c:pt>
                <c:pt idx="42">
                  <c:v>6989</c:v>
                </c:pt>
                <c:pt idx="43">
                  <c:v>7303</c:v>
                </c:pt>
                <c:pt idx="44">
                  <c:v>4367</c:v>
                </c:pt>
                <c:pt idx="45">
                  <c:v>6334</c:v>
                </c:pt>
                <c:pt idx="46">
                  <c:v>7578</c:v>
                </c:pt>
                <c:pt idx="47">
                  <c:v>5441</c:v>
                </c:pt>
                <c:pt idx="48">
                  <c:v>8877</c:v>
                </c:pt>
                <c:pt idx="49">
                  <c:v>5599</c:v>
                </c:pt>
                <c:pt idx="50">
                  <c:v>6223</c:v>
                </c:pt>
                <c:pt idx="51">
                  <c:v>3985</c:v>
                </c:pt>
                <c:pt idx="52">
                  <c:v>8035</c:v>
                </c:pt>
                <c:pt idx="53">
                  <c:v>9855</c:v>
                </c:pt>
                <c:pt idx="54">
                  <c:v>5165</c:v>
                </c:pt>
                <c:pt idx="55">
                  <c:v>9602</c:v>
                </c:pt>
                <c:pt idx="56">
                  <c:v>6449</c:v>
                </c:pt>
                <c:pt idx="57">
                  <c:v>7884</c:v>
                </c:pt>
                <c:pt idx="58">
                  <c:v>8669</c:v>
                </c:pt>
                <c:pt idx="59">
                  <c:v>5020</c:v>
                </c:pt>
                <c:pt idx="60">
                  <c:v>5801</c:v>
                </c:pt>
                <c:pt idx="61">
                  <c:v>6947</c:v>
                </c:pt>
                <c:pt idx="62">
                  <c:v>5701</c:v>
                </c:pt>
                <c:pt idx="63">
                  <c:v>7855</c:v>
                </c:pt>
                <c:pt idx="64">
                  <c:v>8944</c:v>
                </c:pt>
                <c:pt idx="65">
                  <c:v>8913</c:v>
                </c:pt>
                <c:pt idx="66">
                  <c:v>7605</c:v>
                </c:pt>
                <c:pt idx="67">
                  <c:v>12258</c:v>
                </c:pt>
                <c:pt idx="68">
                  <c:v>9203</c:v>
                </c:pt>
                <c:pt idx="69">
                  <c:v>5944</c:v>
                </c:pt>
                <c:pt idx="70">
                  <c:v>7667</c:v>
                </c:pt>
                <c:pt idx="71">
                  <c:v>10293</c:v>
                </c:pt>
                <c:pt idx="72">
                  <c:v>10101</c:v>
                </c:pt>
                <c:pt idx="73">
                  <c:v>7671</c:v>
                </c:pt>
                <c:pt idx="74">
                  <c:v>8322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120-4B04-A8E0-3FA578703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'3b.ArdiData28Fixed'!$C$2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'3b.ArdiData28Fixed'!$K$1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'3b.ArdiData28Fixed'!$F$2:$F$14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'3b.ArdiData28Fixed'!$K$2:$K$14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0.14285714285714285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0.14285714285714285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3.5714285714285712E-2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7-4269-9E92-B3D906F4D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'3b.ArdiData28Fixed'!$D$2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'3b.ArdiData28Fixed'!$K$1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'3b.ArdiData28Fixed'!$F$2:$F$14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'3b.ArdiData28Fixed'!$K$2:$K$14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0.14285714285714285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0.14285714285714285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3.5714285714285712E-2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2-4557-A9AF-F4FB7EB2B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'3b.ArdiData28Fixed'!$B$2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'3b.ArdiData28Fixed'!$B$2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'3b.ArdiData28Fixed'!$A$3:$A$30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'3b.ArdiData28Fixed'!$B$3:$B$30</c:f>
              <c:numCache>
                <c:formatCode>General</c:formatCode>
                <c:ptCount val="28"/>
                <c:pt idx="0">
                  <c:v>65</c:v>
                </c:pt>
                <c:pt idx="1">
                  <c:v>31</c:v>
                </c:pt>
                <c:pt idx="2">
                  <c:v>37</c:v>
                </c:pt>
                <c:pt idx="3">
                  <c:v>59</c:v>
                </c:pt>
                <c:pt idx="4">
                  <c:v>42</c:v>
                </c:pt>
                <c:pt idx="5">
                  <c:v>47</c:v>
                </c:pt>
                <c:pt idx="6">
                  <c:v>33</c:v>
                </c:pt>
                <c:pt idx="7">
                  <c:v>46</c:v>
                </c:pt>
                <c:pt idx="8">
                  <c:v>21</c:v>
                </c:pt>
                <c:pt idx="9">
                  <c:v>20</c:v>
                </c:pt>
                <c:pt idx="10">
                  <c:v>38</c:v>
                </c:pt>
                <c:pt idx="11">
                  <c:v>33</c:v>
                </c:pt>
                <c:pt idx="12">
                  <c:v>41</c:v>
                </c:pt>
                <c:pt idx="13">
                  <c:v>58</c:v>
                </c:pt>
                <c:pt idx="14">
                  <c:v>63</c:v>
                </c:pt>
                <c:pt idx="15">
                  <c:v>49</c:v>
                </c:pt>
                <c:pt idx="16">
                  <c:v>53</c:v>
                </c:pt>
                <c:pt idx="17">
                  <c:v>50</c:v>
                </c:pt>
                <c:pt idx="18">
                  <c:v>73</c:v>
                </c:pt>
                <c:pt idx="19">
                  <c:v>44</c:v>
                </c:pt>
                <c:pt idx="20">
                  <c:v>34</c:v>
                </c:pt>
                <c:pt idx="21">
                  <c:v>60</c:v>
                </c:pt>
                <c:pt idx="22">
                  <c:v>92</c:v>
                </c:pt>
                <c:pt idx="23">
                  <c:v>78</c:v>
                </c:pt>
                <c:pt idx="24">
                  <c:v>27</c:v>
                </c:pt>
                <c:pt idx="25">
                  <c:v>38</c:v>
                </c:pt>
                <c:pt idx="26">
                  <c:v>37</c:v>
                </c:pt>
                <c:pt idx="27">
                  <c:v>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02-4204-BCCA-E9C282467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'3b.ArdiData28Fixed'!$C$2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'3b.ArdiData28Fixed'!$C$2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'3b.ArdiData28Fixed'!$A$3:$A$30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'3b.ArdiData28Fixed'!$C$3:$C$30</c:f>
              <c:numCache>
                <c:formatCode>General</c:formatCode>
                <c:ptCount val="28"/>
                <c:pt idx="0">
                  <c:v>20</c:v>
                </c:pt>
                <c:pt idx="1">
                  <c:v>21</c:v>
                </c:pt>
                <c:pt idx="2">
                  <c:v>27</c:v>
                </c:pt>
                <c:pt idx="3">
                  <c:v>31</c:v>
                </c:pt>
                <c:pt idx="4">
                  <c:v>33</c:v>
                </c:pt>
                <c:pt idx="5">
                  <c:v>33</c:v>
                </c:pt>
                <c:pt idx="6">
                  <c:v>34</c:v>
                </c:pt>
                <c:pt idx="7">
                  <c:v>37</c:v>
                </c:pt>
                <c:pt idx="8">
                  <c:v>37</c:v>
                </c:pt>
                <c:pt idx="9">
                  <c:v>38</c:v>
                </c:pt>
                <c:pt idx="10">
                  <c:v>38</c:v>
                </c:pt>
                <c:pt idx="11">
                  <c:v>41</c:v>
                </c:pt>
                <c:pt idx="12">
                  <c:v>42</c:v>
                </c:pt>
                <c:pt idx="13">
                  <c:v>44</c:v>
                </c:pt>
                <c:pt idx="14">
                  <c:v>46</c:v>
                </c:pt>
                <c:pt idx="15">
                  <c:v>47</c:v>
                </c:pt>
                <c:pt idx="16">
                  <c:v>49</c:v>
                </c:pt>
                <c:pt idx="17">
                  <c:v>50</c:v>
                </c:pt>
                <c:pt idx="18">
                  <c:v>53</c:v>
                </c:pt>
                <c:pt idx="19">
                  <c:v>53</c:v>
                </c:pt>
                <c:pt idx="20">
                  <c:v>58</c:v>
                </c:pt>
                <c:pt idx="21">
                  <c:v>59</c:v>
                </c:pt>
                <c:pt idx="22">
                  <c:v>60</c:v>
                </c:pt>
                <c:pt idx="23">
                  <c:v>63</c:v>
                </c:pt>
                <c:pt idx="24">
                  <c:v>65</c:v>
                </c:pt>
                <c:pt idx="25">
                  <c:v>73</c:v>
                </c:pt>
                <c:pt idx="26">
                  <c:v>78</c:v>
                </c:pt>
                <c:pt idx="27">
                  <c:v>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0CB-42E2-AA3A-B81EDFA11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'3b.ArdiData28Fixed'!$D$2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'3b.ArdiData28Fixed'!$D$2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'3b.ArdiData28Fixed'!$A$3:$A$30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'3b.ArdiData28Fixed'!$D$3:$D$30</c:f>
              <c:numCache>
                <c:formatCode>General</c:formatCode>
                <c:ptCount val="28"/>
                <c:pt idx="0">
                  <c:v>20</c:v>
                </c:pt>
                <c:pt idx="1">
                  <c:v>33</c:v>
                </c:pt>
                <c:pt idx="2">
                  <c:v>42</c:v>
                </c:pt>
                <c:pt idx="3">
                  <c:v>21</c:v>
                </c:pt>
                <c:pt idx="4">
                  <c:v>37</c:v>
                </c:pt>
                <c:pt idx="5">
                  <c:v>37</c:v>
                </c:pt>
                <c:pt idx="6">
                  <c:v>53</c:v>
                </c:pt>
                <c:pt idx="7">
                  <c:v>33</c:v>
                </c:pt>
                <c:pt idx="8">
                  <c:v>41</c:v>
                </c:pt>
                <c:pt idx="9">
                  <c:v>47</c:v>
                </c:pt>
                <c:pt idx="10">
                  <c:v>58</c:v>
                </c:pt>
                <c:pt idx="11">
                  <c:v>27</c:v>
                </c:pt>
                <c:pt idx="12">
                  <c:v>50</c:v>
                </c:pt>
                <c:pt idx="13">
                  <c:v>46</c:v>
                </c:pt>
                <c:pt idx="14">
                  <c:v>53</c:v>
                </c:pt>
                <c:pt idx="15">
                  <c:v>38</c:v>
                </c:pt>
                <c:pt idx="16">
                  <c:v>44</c:v>
                </c:pt>
                <c:pt idx="17">
                  <c:v>60</c:v>
                </c:pt>
                <c:pt idx="18">
                  <c:v>65</c:v>
                </c:pt>
                <c:pt idx="19">
                  <c:v>31</c:v>
                </c:pt>
                <c:pt idx="20">
                  <c:v>34</c:v>
                </c:pt>
                <c:pt idx="21">
                  <c:v>63</c:v>
                </c:pt>
                <c:pt idx="22">
                  <c:v>73</c:v>
                </c:pt>
                <c:pt idx="23">
                  <c:v>49</c:v>
                </c:pt>
                <c:pt idx="24">
                  <c:v>38</c:v>
                </c:pt>
                <c:pt idx="25">
                  <c:v>78</c:v>
                </c:pt>
                <c:pt idx="26">
                  <c:v>92</c:v>
                </c:pt>
                <c:pt idx="27">
                  <c:v>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9F-4E1B-B65F-0A7C5685C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'3b.ArdiData28Fixed'!$E$2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'3b.ArdiData28Fixed'!$E$2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'3b.ArdiData28Fixed'!$A$3:$A$30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'3b.ArdiData28Fixed'!$E$3:$E$30</c:f>
              <c:numCache>
                <c:formatCode>General</c:formatCode>
                <c:ptCount val="28"/>
                <c:pt idx="0">
                  <c:v>42</c:v>
                </c:pt>
                <c:pt idx="1">
                  <c:v>73</c:v>
                </c:pt>
                <c:pt idx="2">
                  <c:v>46</c:v>
                </c:pt>
                <c:pt idx="3">
                  <c:v>44</c:v>
                </c:pt>
                <c:pt idx="4">
                  <c:v>21</c:v>
                </c:pt>
                <c:pt idx="5">
                  <c:v>65</c:v>
                </c:pt>
                <c:pt idx="6">
                  <c:v>47</c:v>
                </c:pt>
                <c:pt idx="7">
                  <c:v>38</c:v>
                </c:pt>
                <c:pt idx="8">
                  <c:v>31</c:v>
                </c:pt>
                <c:pt idx="9">
                  <c:v>49</c:v>
                </c:pt>
                <c:pt idx="10">
                  <c:v>50</c:v>
                </c:pt>
                <c:pt idx="11">
                  <c:v>37</c:v>
                </c:pt>
                <c:pt idx="12">
                  <c:v>27</c:v>
                </c:pt>
                <c:pt idx="13">
                  <c:v>63</c:v>
                </c:pt>
                <c:pt idx="14">
                  <c:v>92</c:v>
                </c:pt>
                <c:pt idx="15">
                  <c:v>38</c:v>
                </c:pt>
                <c:pt idx="16">
                  <c:v>34</c:v>
                </c:pt>
                <c:pt idx="17">
                  <c:v>58</c:v>
                </c:pt>
                <c:pt idx="18">
                  <c:v>53</c:v>
                </c:pt>
                <c:pt idx="19">
                  <c:v>41</c:v>
                </c:pt>
                <c:pt idx="20">
                  <c:v>20</c:v>
                </c:pt>
                <c:pt idx="21">
                  <c:v>60</c:v>
                </c:pt>
                <c:pt idx="22">
                  <c:v>59</c:v>
                </c:pt>
                <c:pt idx="23">
                  <c:v>33</c:v>
                </c:pt>
                <c:pt idx="24">
                  <c:v>33</c:v>
                </c:pt>
                <c:pt idx="25">
                  <c:v>53</c:v>
                </c:pt>
                <c:pt idx="26">
                  <c:v>78</c:v>
                </c:pt>
                <c:pt idx="27">
                  <c:v>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28-4AF5-8D40-631E3F1A8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'3b.ArdiData28Fixed'!$E$2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'3b.ArdiData28Fixed'!$K$1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'3b.ArdiData28Fixed'!$F$2:$F$14</c:f>
              <c:strCache>
                <c:ptCount val="13"/>
                <c:pt idx="0">
                  <c:v>14 - 21</c:v>
                </c:pt>
                <c:pt idx="1">
                  <c:v>21 - 28</c:v>
                </c:pt>
                <c:pt idx="2">
                  <c:v>28 - 35</c:v>
                </c:pt>
                <c:pt idx="3">
                  <c:v>35 - 42</c:v>
                </c:pt>
                <c:pt idx="4">
                  <c:v>42 - 49</c:v>
                </c:pt>
                <c:pt idx="5">
                  <c:v>49 - 56</c:v>
                </c:pt>
                <c:pt idx="6">
                  <c:v>56 - 63</c:v>
                </c:pt>
                <c:pt idx="7">
                  <c:v>63 - 70</c:v>
                </c:pt>
                <c:pt idx="8">
                  <c:v>70 - 77</c:v>
                </c:pt>
                <c:pt idx="9">
                  <c:v>77 - 84</c:v>
                </c:pt>
                <c:pt idx="10">
                  <c:v>84 - 91</c:v>
                </c:pt>
                <c:pt idx="11">
                  <c:v>91 - 98</c:v>
                </c:pt>
                <c:pt idx="12">
                  <c:v>98 - 105</c:v>
                </c:pt>
              </c:strCache>
            </c:strRef>
          </c:cat>
          <c:val>
            <c:numRef>
              <c:f>'3b.ArdiData28Fixed'!$K$2:$K$14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7.1428571428571425E-2</c:v>
                </c:pt>
                <c:pt idx="2">
                  <c:v>0.14285714285714285</c:v>
                </c:pt>
                <c:pt idx="3">
                  <c:v>0.17857142857142858</c:v>
                </c:pt>
                <c:pt idx="4">
                  <c:v>0.14285714285714285</c:v>
                </c:pt>
                <c:pt idx="5">
                  <c:v>0.14285714285714285</c:v>
                </c:pt>
                <c:pt idx="6">
                  <c:v>0.10714285714285714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3.5714285714285712E-2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5-4077-965D-8A91D537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'3b.ArdiData28Fixed'!$B$2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'3b.ArdiData28Fixed'!$B$2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'3b.ArdiData28Fixed'!$A$98:$A$125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'3b.ArdiData28Fixed'!$B$98:$B$125</c:f>
              <c:numCache>
                <c:formatCode>General</c:formatCode>
                <c:ptCount val="28"/>
                <c:pt idx="0">
                  <c:v>65</c:v>
                </c:pt>
                <c:pt idx="1">
                  <c:v>96</c:v>
                </c:pt>
                <c:pt idx="2">
                  <c:v>133</c:v>
                </c:pt>
                <c:pt idx="3">
                  <c:v>192</c:v>
                </c:pt>
                <c:pt idx="4">
                  <c:v>234</c:v>
                </c:pt>
                <c:pt idx="5">
                  <c:v>281</c:v>
                </c:pt>
                <c:pt idx="6">
                  <c:v>314</c:v>
                </c:pt>
                <c:pt idx="7">
                  <c:v>360</c:v>
                </c:pt>
                <c:pt idx="8">
                  <c:v>381</c:v>
                </c:pt>
                <c:pt idx="9">
                  <c:v>401</c:v>
                </c:pt>
                <c:pt idx="10">
                  <c:v>439</c:v>
                </c:pt>
                <c:pt idx="11">
                  <c:v>472</c:v>
                </c:pt>
                <c:pt idx="12">
                  <c:v>513</c:v>
                </c:pt>
                <c:pt idx="13">
                  <c:v>571</c:v>
                </c:pt>
                <c:pt idx="14">
                  <c:v>634</c:v>
                </c:pt>
                <c:pt idx="15">
                  <c:v>683</c:v>
                </c:pt>
                <c:pt idx="16">
                  <c:v>736</c:v>
                </c:pt>
                <c:pt idx="17">
                  <c:v>786</c:v>
                </c:pt>
                <c:pt idx="18">
                  <c:v>859</c:v>
                </c:pt>
                <c:pt idx="19">
                  <c:v>903</c:v>
                </c:pt>
                <c:pt idx="20">
                  <c:v>937</c:v>
                </c:pt>
                <c:pt idx="21">
                  <c:v>997</c:v>
                </c:pt>
                <c:pt idx="22">
                  <c:v>1089</c:v>
                </c:pt>
                <c:pt idx="23">
                  <c:v>1167</c:v>
                </c:pt>
                <c:pt idx="24">
                  <c:v>1194</c:v>
                </c:pt>
                <c:pt idx="25">
                  <c:v>1232</c:v>
                </c:pt>
                <c:pt idx="26">
                  <c:v>1269</c:v>
                </c:pt>
                <c:pt idx="27">
                  <c:v>1322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59-47BE-B15C-865ADFA28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'3b.ArdiData28Fixed'!$C$2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'3b.ArdiData28Fixed'!$C$2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'3b.ArdiData28Fixed'!$A$98:$A$125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'3b.ArdiData28Fixed'!$C$98:$C$125</c:f>
              <c:numCache>
                <c:formatCode>General</c:formatCode>
                <c:ptCount val="28"/>
                <c:pt idx="0">
                  <c:v>20</c:v>
                </c:pt>
                <c:pt idx="1">
                  <c:v>41</c:v>
                </c:pt>
                <c:pt idx="2">
                  <c:v>68</c:v>
                </c:pt>
                <c:pt idx="3">
                  <c:v>99</c:v>
                </c:pt>
                <c:pt idx="4">
                  <c:v>132</c:v>
                </c:pt>
                <c:pt idx="5">
                  <c:v>165</c:v>
                </c:pt>
                <c:pt idx="6">
                  <c:v>199</c:v>
                </c:pt>
                <c:pt idx="7">
                  <c:v>236</c:v>
                </c:pt>
                <c:pt idx="8">
                  <c:v>273</c:v>
                </c:pt>
                <c:pt idx="9">
                  <c:v>311</c:v>
                </c:pt>
                <c:pt idx="10">
                  <c:v>349</c:v>
                </c:pt>
                <c:pt idx="11">
                  <c:v>390</c:v>
                </c:pt>
                <c:pt idx="12">
                  <c:v>432</c:v>
                </c:pt>
                <c:pt idx="13">
                  <c:v>476</c:v>
                </c:pt>
                <c:pt idx="14">
                  <c:v>522</c:v>
                </c:pt>
                <c:pt idx="15">
                  <c:v>569</c:v>
                </c:pt>
                <c:pt idx="16">
                  <c:v>618</c:v>
                </c:pt>
                <c:pt idx="17">
                  <c:v>668</c:v>
                </c:pt>
                <c:pt idx="18">
                  <c:v>721</c:v>
                </c:pt>
                <c:pt idx="19">
                  <c:v>774</c:v>
                </c:pt>
                <c:pt idx="20">
                  <c:v>832</c:v>
                </c:pt>
                <c:pt idx="21">
                  <c:v>891</c:v>
                </c:pt>
                <c:pt idx="22">
                  <c:v>951</c:v>
                </c:pt>
                <c:pt idx="23">
                  <c:v>1014</c:v>
                </c:pt>
                <c:pt idx="24">
                  <c:v>1079</c:v>
                </c:pt>
                <c:pt idx="25">
                  <c:v>1152</c:v>
                </c:pt>
                <c:pt idx="26">
                  <c:v>1230</c:v>
                </c:pt>
                <c:pt idx="27">
                  <c:v>1322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76-485E-A4B9-D55AE95E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'3b.ArdiData28Fixed'!$D$2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'3b.ArdiData28Fixed'!$D$2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'3b.ArdiData28Fixed'!$A$98:$A$125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'3b.ArdiData28Fixed'!$D$98:$D$125</c:f>
              <c:numCache>
                <c:formatCode>General</c:formatCode>
                <c:ptCount val="28"/>
                <c:pt idx="0">
                  <c:v>20</c:v>
                </c:pt>
                <c:pt idx="1">
                  <c:v>53</c:v>
                </c:pt>
                <c:pt idx="2">
                  <c:v>95</c:v>
                </c:pt>
                <c:pt idx="3">
                  <c:v>116</c:v>
                </c:pt>
                <c:pt idx="4">
                  <c:v>153</c:v>
                </c:pt>
                <c:pt idx="5">
                  <c:v>190</c:v>
                </c:pt>
                <c:pt idx="6">
                  <c:v>243</c:v>
                </c:pt>
                <c:pt idx="7">
                  <c:v>276</c:v>
                </c:pt>
                <c:pt idx="8">
                  <c:v>317</c:v>
                </c:pt>
                <c:pt idx="9">
                  <c:v>364</c:v>
                </c:pt>
                <c:pt idx="10">
                  <c:v>422</c:v>
                </c:pt>
                <c:pt idx="11">
                  <c:v>449</c:v>
                </c:pt>
                <c:pt idx="12">
                  <c:v>499</c:v>
                </c:pt>
                <c:pt idx="13">
                  <c:v>545</c:v>
                </c:pt>
                <c:pt idx="14">
                  <c:v>598</c:v>
                </c:pt>
                <c:pt idx="15">
                  <c:v>636</c:v>
                </c:pt>
                <c:pt idx="16">
                  <c:v>680</c:v>
                </c:pt>
                <c:pt idx="17">
                  <c:v>740</c:v>
                </c:pt>
                <c:pt idx="18">
                  <c:v>805</c:v>
                </c:pt>
                <c:pt idx="19">
                  <c:v>836</c:v>
                </c:pt>
                <c:pt idx="20">
                  <c:v>870</c:v>
                </c:pt>
                <c:pt idx="21">
                  <c:v>933</c:v>
                </c:pt>
                <c:pt idx="22">
                  <c:v>1006</c:v>
                </c:pt>
                <c:pt idx="23">
                  <c:v>1055</c:v>
                </c:pt>
                <c:pt idx="24">
                  <c:v>1093</c:v>
                </c:pt>
                <c:pt idx="25">
                  <c:v>1171</c:v>
                </c:pt>
                <c:pt idx="26">
                  <c:v>1263</c:v>
                </c:pt>
                <c:pt idx="27">
                  <c:v>1322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42-4BD5-AB4F-CEF8AC9F4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ArdiOdd!$D$2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ArdiOdd!$A$3:$A$77</c:f>
              <c:numCache>
                <c:formatCode>General</c:formatCode>
                <c:ptCount val="7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</c:numCache>
            </c:numRef>
          </c:xVal>
          <c:yVal>
            <c:numRef>
              <c:f>ArdiOdd!$D$3:$D$77</c:f>
              <c:numCache>
                <c:formatCode>General</c:formatCode>
                <c:ptCount val="75"/>
                <c:pt idx="0">
                  <c:v>933</c:v>
                </c:pt>
                <c:pt idx="1">
                  <c:v>1301</c:v>
                </c:pt>
                <c:pt idx="2">
                  <c:v>1430</c:v>
                </c:pt>
                <c:pt idx="3">
                  <c:v>1606</c:v>
                </c:pt>
                <c:pt idx="4">
                  <c:v>1477</c:v>
                </c:pt>
                <c:pt idx="5">
                  <c:v>1080</c:v>
                </c:pt>
                <c:pt idx="6">
                  <c:v>1386</c:v>
                </c:pt>
                <c:pt idx="7">
                  <c:v>2413</c:v>
                </c:pt>
                <c:pt idx="8">
                  <c:v>1874</c:v>
                </c:pt>
                <c:pt idx="9">
                  <c:v>1156</c:v>
                </c:pt>
                <c:pt idx="10">
                  <c:v>2204</c:v>
                </c:pt>
                <c:pt idx="11">
                  <c:v>2050</c:v>
                </c:pt>
                <c:pt idx="12">
                  <c:v>3495</c:v>
                </c:pt>
                <c:pt idx="13">
                  <c:v>2074</c:v>
                </c:pt>
                <c:pt idx="14">
                  <c:v>1172</c:v>
                </c:pt>
                <c:pt idx="15">
                  <c:v>1964</c:v>
                </c:pt>
                <c:pt idx="16">
                  <c:v>3384</c:v>
                </c:pt>
                <c:pt idx="17">
                  <c:v>3141</c:v>
                </c:pt>
                <c:pt idx="18">
                  <c:v>3935</c:v>
                </c:pt>
                <c:pt idx="19">
                  <c:v>2652</c:v>
                </c:pt>
                <c:pt idx="20">
                  <c:v>2356</c:v>
                </c:pt>
                <c:pt idx="21">
                  <c:v>3853</c:v>
                </c:pt>
                <c:pt idx="22">
                  <c:v>4695</c:v>
                </c:pt>
                <c:pt idx="23">
                  <c:v>2605</c:v>
                </c:pt>
                <c:pt idx="24">
                  <c:v>2565</c:v>
                </c:pt>
                <c:pt idx="25">
                  <c:v>2137</c:v>
                </c:pt>
                <c:pt idx="26">
                  <c:v>4743</c:v>
                </c:pt>
                <c:pt idx="27">
                  <c:v>4285</c:v>
                </c:pt>
                <c:pt idx="28">
                  <c:v>3501</c:v>
                </c:pt>
                <c:pt idx="29">
                  <c:v>2653</c:v>
                </c:pt>
                <c:pt idx="30">
                  <c:v>5009</c:v>
                </c:pt>
                <c:pt idx="31">
                  <c:v>3936</c:v>
                </c:pt>
                <c:pt idx="32">
                  <c:v>5645</c:v>
                </c:pt>
                <c:pt idx="33">
                  <c:v>5670</c:v>
                </c:pt>
                <c:pt idx="34">
                  <c:v>2242</c:v>
                </c:pt>
                <c:pt idx="35">
                  <c:v>4884</c:v>
                </c:pt>
                <c:pt idx="36">
                  <c:v>4908</c:v>
                </c:pt>
                <c:pt idx="37">
                  <c:v>8569</c:v>
                </c:pt>
                <c:pt idx="38">
                  <c:v>4963</c:v>
                </c:pt>
                <c:pt idx="39">
                  <c:v>2673</c:v>
                </c:pt>
                <c:pt idx="40">
                  <c:v>6010</c:v>
                </c:pt>
                <c:pt idx="41">
                  <c:v>7303</c:v>
                </c:pt>
                <c:pt idx="42">
                  <c:v>6486</c:v>
                </c:pt>
                <c:pt idx="43">
                  <c:v>6989</c:v>
                </c:pt>
                <c:pt idx="44">
                  <c:v>4367</c:v>
                </c:pt>
                <c:pt idx="45">
                  <c:v>6334</c:v>
                </c:pt>
                <c:pt idx="46">
                  <c:v>7578</c:v>
                </c:pt>
                <c:pt idx="47">
                  <c:v>8877</c:v>
                </c:pt>
                <c:pt idx="48">
                  <c:v>5441</c:v>
                </c:pt>
                <c:pt idx="49">
                  <c:v>5599</c:v>
                </c:pt>
                <c:pt idx="50">
                  <c:v>3985</c:v>
                </c:pt>
                <c:pt idx="51">
                  <c:v>6223</c:v>
                </c:pt>
                <c:pt idx="52">
                  <c:v>9855</c:v>
                </c:pt>
                <c:pt idx="53">
                  <c:v>8035</c:v>
                </c:pt>
                <c:pt idx="54">
                  <c:v>6449</c:v>
                </c:pt>
                <c:pt idx="55">
                  <c:v>5165</c:v>
                </c:pt>
                <c:pt idx="56">
                  <c:v>9602</c:v>
                </c:pt>
                <c:pt idx="57">
                  <c:v>7884</c:v>
                </c:pt>
                <c:pt idx="58">
                  <c:v>8669</c:v>
                </c:pt>
                <c:pt idx="59">
                  <c:v>5020</c:v>
                </c:pt>
                <c:pt idx="60">
                  <c:v>5801</c:v>
                </c:pt>
                <c:pt idx="61">
                  <c:v>6947</c:v>
                </c:pt>
                <c:pt idx="62">
                  <c:v>8944</c:v>
                </c:pt>
                <c:pt idx="63">
                  <c:v>7605</c:v>
                </c:pt>
                <c:pt idx="64">
                  <c:v>5701</c:v>
                </c:pt>
                <c:pt idx="65">
                  <c:v>7855</c:v>
                </c:pt>
                <c:pt idx="66">
                  <c:v>8913</c:v>
                </c:pt>
                <c:pt idx="67">
                  <c:v>12258</c:v>
                </c:pt>
                <c:pt idx="68">
                  <c:v>5944</c:v>
                </c:pt>
                <c:pt idx="69">
                  <c:v>7667</c:v>
                </c:pt>
                <c:pt idx="70">
                  <c:v>9203</c:v>
                </c:pt>
                <c:pt idx="71">
                  <c:v>10293</c:v>
                </c:pt>
                <c:pt idx="72">
                  <c:v>10101</c:v>
                </c:pt>
                <c:pt idx="73">
                  <c:v>7671</c:v>
                </c:pt>
                <c:pt idx="74">
                  <c:v>8322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ArdiData!#REF!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2F0-431A-9F42-C31B2B67B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75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'3b.ArdiData28Fixed'!$E$2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'3b.ArdiData28Fixed'!$E$2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'3b.ArdiData28Fixed'!$A$98:$A$125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'3b.ArdiData28Fixed'!$E$98:$E$125</c:f>
              <c:numCache>
                <c:formatCode>General</c:formatCode>
                <c:ptCount val="28"/>
                <c:pt idx="0">
                  <c:v>42</c:v>
                </c:pt>
                <c:pt idx="1">
                  <c:v>115</c:v>
                </c:pt>
                <c:pt idx="2">
                  <c:v>161</c:v>
                </c:pt>
                <c:pt idx="3">
                  <c:v>205</c:v>
                </c:pt>
                <c:pt idx="4">
                  <c:v>226</c:v>
                </c:pt>
                <c:pt idx="5">
                  <c:v>291</c:v>
                </c:pt>
                <c:pt idx="6">
                  <c:v>338</c:v>
                </c:pt>
                <c:pt idx="7">
                  <c:v>376</c:v>
                </c:pt>
                <c:pt idx="8">
                  <c:v>407</c:v>
                </c:pt>
                <c:pt idx="9">
                  <c:v>456</c:v>
                </c:pt>
                <c:pt idx="10">
                  <c:v>506</c:v>
                </c:pt>
                <c:pt idx="11">
                  <c:v>543</c:v>
                </c:pt>
                <c:pt idx="12">
                  <c:v>570</c:v>
                </c:pt>
                <c:pt idx="13">
                  <c:v>633</c:v>
                </c:pt>
                <c:pt idx="14">
                  <c:v>725</c:v>
                </c:pt>
                <c:pt idx="15">
                  <c:v>763</c:v>
                </c:pt>
                <c:pt idx="16">
                  <c:v>797</c:v>
                </c:pt>
                <c:pt idx="17">
                  <c:v>855</c:v>
                </c:pt>
                <c:pt idx="18">
                  <c:v>908</c:v>
                </c:pt>
                <c:pt idx="19">
                  <c:v>949</c:v>
                </c:pt>
                <c:pt idx="20">
                  <c:v>969</c:v>
                </c:pt>
                <c:pt idx="21">
                  <c:v>1029</c:v>
                </c:pt>
                <c:pt idx="22">
                  <c:v>1088</c:v>
                </c:pt>
                <c:pt idx="23">
                  <c:v>1121</c:v>
                </c:pt>
                <c:pt idx="24">
                  <c:v>1154</c:v>
                </c:pt>
                <c:pt idx="25">
                  <c:v>1207</c:v>
                </c:pt>
                <c:pt idx="26">
                  <c:v>1285</c:v>
                </c:pt>
                <c:pt idx="27">
                  <c:v>1322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F6-4AA5-8F2B-5D20AB1AD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'3c.ArdiData28Fixed'!$B$2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'3c.ArdiData28Fixed'!$K$1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'3c.ArdiData28Fixed'!$F$2:$F$14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'3c.ArdiData28Fixed'!$K$2:$K$14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3.5714285714285712E-2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B-48A0-8F2C-58F14FE8D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'3c.ArdiData28Fixed'!$C$2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'3c.ArdiData28Fixed'!$K$1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'3c.ArdiData28Fixed'!$F$2:$F$14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'3c.ArdiData28Fixed'!$K$2:$K$14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3.5714285714285712E-2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7-4CC3-B4CF-18D7DFD68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'3c.ArdiData28Fixed'!$D$2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'3c.ArdiData28Fixed'!$K$1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'3c.ArdiData28Fixed'!$F$2:$F$14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'3c.ArdiData28Fixed'!$K$2:$K$14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3.5714285714285712E-2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C-4D1D-BA49-692F05E50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'3c.ArdiData28Fixed'!$B$2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'3c.ArdiData28Fixed'!$B$2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'3c.ArdiData28Fixed'!$A$3:$A$30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'3c.ArdiData28Fixed'!$B$3:$B$30</c:f>
              <c:numCache>
                <c:formatCode>General</c:formatCode>
                <c:ptCount val="28"/>
                <c:pt idx="0">
                  <c:v>63</c:v>
                </c:pt>
                <c:pt idx="1">
                  <c:v>36</c:v>
                </c:pt>
                <c:pt idx="2">
                  <c:v>54</c:v>
                </c:pt>
                <c:pt idx="3">
                  <c:v>50</c:v>
                </c:pt>
                <c:pt idx="4">
                  <c:v>40</c:v>
                </c:pt>
                <c:pt idx="5">
                  <c:v>44</c:v>
                </c:pt>
                <c:pt idx="6">
                  <c:v>58</c:v>
                </c:pt>
                <c:pt idx="7">
                  <c:v>21</c:v>
                </c:pt>
                <c:pt idx="8">
                  <c:v>46</c:v>
                </c:pt>
                <c:pt idx="9">
                  <c:v>39</c:v>
                </c:pt>
                <c:pt idx="10">
                  <c:v>32</c:v>
                </c:pt>
                <c:pt idx="11">
                  <c:v>70</c:v>
                </c:pt>
                <c:pt idx="12">
                  <c:v>45</c:v>
                </c:pt>
                <c:pt idx="13">
                  <c:v>48</c:v>
                </c:pt>
                <c:pt idx="14">
                  <c:v>43</c:v>
                </c:pt>
                <c:pt idx="15">
                  <c:v>70</c:v>
                </c:pt>
                <c:pt idx="16">
                  <c:v>40</c:v>
                </c:pt>
                <c:pt idx="17">
                  <c:v>44</c:v>
                </c:pt>
                <c:pt idx="18">
                  <c:v>60</c:v>
                </c:pt>
                <c:pt idx="19">
                  <c:v>28</c:v>
                </c:pt>
                <c:pt idx="20">
                  <c:v>37</c:v>
                </c:pt>
                <c:pt idx="21">
                  <c:v>40</c:v>
                </c:pt>
                <c:pt idx="22">
                  <c:v>41</c:v>
                </c:pt>
                <c:pt idx="23">
                  <c:v>55</c:v>
                </c:pt>
                <c:pt idx="24">
                  <c:v>34</c:v>
                </c:pt>
                <c:pt idx="25">
                  <c:v>82</c:v>
                </c:pt>
                <c:pt idx="26">
                  <c:v>88</c:v>
                </c:pt>
                <c:pt idx="27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62-41FE-ADC0-017F01801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'3c.ArdiData28Fixed'!$C$2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'3c.ArdiData28Fixed'!$C$2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'3c.ArdiData28Fixed'!$A$3:$A$30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'3c.ArdiData28Fixed'!$C$3:$C$30</c:f>
              <c:numCache>
                <c:formatCode>General</c:formatCode>
                <c:ptCount val="28"/>
                <c:pt idx="0">
                  <c:v>21</c:v>
                </c:pt>
                <c:pt idx="1">
                  <c:v>28</c:v>
                </c:pt>
                <c:pt idx="2">
                  <c:v>32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39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44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54</c:v>
                </c:pt>
                <c:pt idx="19">
                  <c:v>54</c:v>
                </c:pt>
                <c:pt idx="20">
                  <c:v>55</c:v>
                </c:pt>
                <c:pt idx="21">
                  <c:v>58</c:v>
                </c:pt>
                <c:pt idx="22">
                  <c:v>60</c:v>
                </c:pt>
                <c:pt idx="23">
                  <c:v>63</c:v>
                </c:pt>
                <c:pt idx="24">
                  <c:v>70</c:v>
                </c:pt>
                <c:pt idx="25">
                  <c:v>70</c:v>
                </c:pt>
                <c:pt idx="26">
                  <c:v>82</c:v>
                </c:pt>
                <c:pt idx="27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AD-4569-8697-7525C7EB1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'3c.ArdiData28Fixed'!$D$2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'3c.ArdiData28Fixed'!$D$2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'3c.ArdiData28Fixed'!$A$3:$A$30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'3c.ArdiData28Fixed'!$D$3:$D$30</c:f>
              <c:numCache>
                <c:formatCode>General</c:formatCode>
                <c:ptCount val="28"/>
                <c:pt idx="0">
                  <c:v>32</c:v>
                </c:pt>
                <c:pt idx="1">
                  <c:v>40</c:v>
                </c:pt>
                <c:pt idx="2">
                  <c:v>44</c:v>
                </c:pt>
                <c:pt idx="3">
                  <c:v>21</c:v>
                </c:pt>
                <c:pt idx="4">
                  <c:v>34</c:v>
                </c:pt>
                <c:pt idx="5">
                  <c:v>37</c:v>
                </c:pt>
                <c:pt idx="6">
                  <c:v>55</c:v>
                </c:pt>
                <c:pt idx="7">
                  <c:v>36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39</c:v>
                </c:pt>
                <c:pt idx="12">
                  <c:v>44</c:v>
                </c:pt>
                <c:pt idx="13">
                  <c:v>54</c:v>
                </c:pt>
                <c:pt idx="14">
                  <c:v>58</c:v>
                </c:pt>
                <c:pt idx="15">
                  <c:v>28</c:v>
                </c:pt>
                <c:pt idx="16">
                  <c:v>41</c:v>
                </c:pt>
                <c:pt idx="17">
                  <c:v>54</c:v>
                </c:pt>
                <c:pt idx="18">
                  <c:v>70</c:v>
                </c:pt>
                <c:pt idx="19">
                  <c:v>46</c:v>
                </c:pt>
                <c:pt idx="20">
                  <c:v>43</c:v>
                </c:pt>
                <c:pt idx="21">
                  <c:v>45</c:v>
                </c:pt>
                <c:pt idx="22">
                  <c:v>88</c:v>
                </c:pt>
                <c:pt idx="23">
                  <c:v>40</c:v>
                </c:pt>
                <c:pt idx="24">
                  <c:v>48</c:v>
                </c:pt>
                <c:pt idx="25">
                  <c:v>63</c:v>
                </c:pt>
                <c:pt idx="26">
                  <c:v>70</c:v>
                </c:pt>
                <c:pt idx="27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35-4A06-80E2-55B9D452C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'3c.ArdiData28Fixed'!$E$2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'3c.ArdiData28Fixed'!$E$2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'3c.ArdiData28Fixed'!$A$3:$A$30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'3c.ArdiData28Fixed'!$E$3:$E$30</c:f>
              <c:numCache>
                <c:formatCode>General</c:formatCode>
                <c:ptCount val="28"/>
                <c:pt idx="0">
                  <c:v>34</c:v>
                </c:pt>
                <c:pt idx="1">
                  <c:v>82</c:v>
                </c:pt>
                <c:pt idx="2">
                  <c:v>88</c:v>
                </c:pt>
                <c:pt idx="3">
                  <c:v>21</c:v>
                </c:pt>
                <c:pt idx="4">
                  <c:v>28</c:v>
                </c:pt>
                <c:pt idx="5">
                  <c:v>54</c:v>
                </c:pt>
                <c:pt idx="6">
                  <c:v>46</c:v>
                </c:pt>
                <c:pt idx="7">
                  <c:v>43</c:v>
                </c:pt>
                <c:pt idx="8">
                  <c:v>36</c:v>
                </c:pt>
                <c:pt idx="9">
                  <c:v>60</c:v>
                </c:pt>
                <c:pt idx="10">
                  <c:v>63</c:v>
                </c:pt>
                <c:pt idx="11">
                  <c:v>39</c:v>
                </c:pt>
                <c:pt idx="12">
                  <c:v>44</c:v>
                </c:pt>
                <c:pt idx="13">
                  <c:v>70</c:v>
                </c:pt>
                <c:pt idx="14">
                  <c:v>55</c:v>
                </c:pt>
                <c:pt idx="15">
                  <c:v>37</c:v>
                </c:pt>
                <c:pt idx="16">
                  <c:v>40</c:v>
                </c:pt>
                <c:pt idx="17">
                  <c:v>70</c:v>
                </c:pt>
                <c:pt idx="18">
                  <c:v>58</c:v>
                </c:pt>
                <c:pt idx="19">
                  <c:v>40</c:v>
                </c:pt>
                <c:pt idx="20">
                  <c:v>40</c:v>
                </c:pt>
                <c:pt idx="21">
                  <c:v>45</c:v>
                </c:pt>
                <c:pt idx="22">
                  <c:v>48</c:v>
                </c:pt>
                <c:pt idx="23">
                  <c:v>41</c:v>
                </c:pt>
                <c:pt idx="24">
                  <c:v>44</c:v>
                </c:pt>
                <c:pt idx="25">
                  <c:v>50</c:v>
                </c:pt>
                <c:pt idx="26">
                  <c:v>54</c:v>
                </c:pt>
                <c:pt idx="27">
                  <c:v>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E4-44DF-9EF0-00CEE2A2E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'3c.ArdiData28Fixed'!$E$2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'3c.ArdiData28Fixed'!$K$1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'3c.ArdiData28Fixed'!$F$2:$F$14</c:f>
              <c:strCache>
                <c:ptCount val="13"/>
                <c:pt idx="0">
                  <c:v>21 - 28</c:v>
                </c:pt>
                <c:pt idx="1">
                  <c:v>28 - 35</c:v>
                </c:pt>
                <c:pt idx="2">
                  <c:v>35 - 42</c:v>
                </c:pt>
                <c:pt idx="3">
                  <c:v>42 - 49</c:v>
                </c:pt>
                <c:pt idx="4">
                  <c:v>49 - 56</c:v>
                </c:pt>
                <c:pt idx="5">
                  <c:v>56 - 63</c:v>
                </c:pt>
                <c:pt idx="6">
                  <c:v>63 - 70</c:v>
                </c:pt>
                <c:pt idx="7">
                  <c:v>70 - 77</c:v>
                </c:pt>
                <c:pt idx="8">
                  <c:v>77 - 84</c:v>
                </c:pt>
                <c:pt idx="9">
                  <c:v>84 - 91</c:v>
                </c:pt>
                <c:pt idx="10">
                  <c:v>91 - 98</c:v>
                </c:pt>
                <c:pt idx="11">
                  <c:v>98 - 105</c:v>
                </c:pt>
                <c:pt idx="12">
                  <c:v>105 - 112</c:v>
                </c:pt>
              </c:strCache>
            </c:strRef>
          </c:cat>
          <c:val>
            <c:numRef>
              <c:f>'3c.ArdiData28Fixed'!$K$2:$K$14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0.10714285714285714</c:v>
                </c:pt>
                <c:pt idx="2">
                  <c:v>0.25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7.1428571428571425E-2</c:v>
                </c:pt>
                <c:pt idx="6">
                  <c:v>3.5714285714285712E-2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D-4D15-8C87-F2F789ABE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'3c.ArdiData28Fixed'!$B$2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'3c.ArdiData28Fixed'!$B$2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'3c.ArdiData28Fixed'!$A$98:$A$125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'3c.ArdiData28Fixed'!$B$98:$B$125</c:f>
              <c:numCache>
                <c:formatCode>General</c:formatCode>
                <c:ptCount val="28"/>
                <c:pt idx="0">
                  <c:v>63</c:v>
                </c:pt>
                <c:pt idx="1">
                  <c:v>99</c:v>
                </c:pt>
                <c:pt idx="2">
                  <c:v>153</c:v>
                </c:pt>
                <c:pt idx="3">
                  <c:v>203</c:v>
                </c:pt>
                <c:pt idx="4">
                  <c:v>243</c:v>
                </c:pt>
                <c:pt idx="5">
                  <c:v>287</c:v>
                </c:pt>
                <c:pt idx="6">
                  <c:v>345</c:v>
                </c:pt>
                <c:pt idx="7">
                  <c:v>366</c:v>
                </c:pt>
                <c:pt idx="8">
                  <c:v>412</c:v>
                </c:pt>
                <c:pt idx="9">
                  <c:v>451</c:v>
                </c:pt>
                <c:pt idx="10">
                  <c:v>483</c:v>
                </c:pt>
                <c:pt idx="11">
                  <c:v>553</c:v>
                </c:pt>
                <c:pt idx="12">
                  <c:v>598</c:v>
                </c:pt>
                <c:pt idx="13">
                  <c:v>646</c:v>
                </c:pt>
                <c:pt idx="14">
                  <c:v>689</c:v>
                </c:pt>
                <c:pt idx="15">
                  <c:v>759</c:v>
                </c:pt>
                <c:pt idx="16">
                  <c:v>799</c:v>
                </c:pt>
                <c:pt idx="17">
                  <c:v>843</c:v>
                </c:pt>
                <c:pt idx="18">
                  <c:v>903</c:v>
                </c:pt>
                <c:pt idx="19">
                  <c:v>931</c:v>
                </c:pt>
                <c:pt idx="20">
                  <c:v>968</c:v>
                </c:pt>
                <c:pt idx="21">
                  <c:v>1008</c:v>
                </c:pt>
                <c:pt idx="22">
                  <c:v>1049</c:v>
                </c:pt>
                <c:pt idx="23">
                  <c:v>1104</c:v>
                </c:pt>
                <c:pt idx="24">
                  <c:v>1138</c:v>
                </c:pt>
                <c:pt idx="25">
                  <c:v>1220</c:v>
                </c:pt>
                <c:pt idx="26">
                  <c:v>1308</c:v>
                </c:pt>
                <c:pt idx="27">
                  <c:v>1362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6CB-48FE-82F1-96BFCBF7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ArdiEven!$B$2</c:f>
          <c:strCache>
            <c:ptCount val="1"/>
            <c:pt idx="0">
              <c:v>No Trend 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900 - 1800</c:v>
                </c:pt>
                <c:pt idx="1">
                  <c:v>1800 - 2700</c:v>
                </c:pt>
                <c:pt idx="2">
                  <c:v>2700 - 3600</c:v>
                </c:pt>
                <c:pt idx="3">
                  <c:v>3600 - 4500</c:v>
                </c:pt>
                <c:pt idx="4">
                  <c:v>4500 - 5400</c:v>
                </c:pt>
                <c:pt idx="5">
                  <c:v>5400 - 6300</c:v>
                </c:pt>
                <c:pt idx="6">
                  <c:v>6300 - 7200</c:v>
                </c:pt>
                <c:pt idx="7">
                  <c:v>7200 - 8100</c:v>
                </c:pt>
                <c:pt idx="8">
                  <c:v>8100 - 9000</c:v>
                </c:pt>
                <c:pt idx="9">
                  <c:v>9000 - 9900</c:v>
                </c:pt>
                <c:pt idx="10">
                  <c:v>9900 - 10800</c:v>
                </c:pt>
                <c:pt idx="11">
                  <c:v>10800 - 11700</c:v>
                </c:pt>
                <c:pt idx="12">
                  <c:v>11700 - 12600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0.10666666666666667</c:v>
                </c:pt>
                <c:pt idx="1">
                  <c:v>0.24</c:v>
                </c:pt>
                <c:pt idx="2">
                  <c:v>0.14666666666666667</c:v>
                </c:pt>
                <c:pt idx="3">
                  <c:v>0.17333333333333334</c:v>
                </c:pt>
                <c:pt idx="4">
                  <c:v>0.08</c:v>
                </c:pt>
                <c:pt idx="5">
                  <c:v>0.10666666666666667</c:v>
                </c:pt>
                <c:pt idx="6">
                  <c:v>5.3333333333333337E-2</c:v>
                </c:pt>
                <c:pt idx="7">
                  <c:v>5.3333333333333337E-2</c:v>
                </c:pt>
                <c:pt idx="8">
                  <c:v>2.6666666666666668E-2</c:v>
                </c:pt>
                <c:pt idx="9">
                  <c:v>1.3333333333333334E-2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4-41F1-91F0-DDB8271DB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'3c.ArdiData28Fixed'!$C$2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'3c.ArdiData28Fixed'!$C$2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'3c.ArdiData28Fixed'!$A$98:$A$125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'3c.ArdiData28Fixed'!$C$98:$C$125</c:f>
              <c:numCache>
                <c:formatCode>General</c:formatCode>
                <c:ptCount val="28"/>
                <c:pt idx="0">
                  <c:v>21</c:v>
                </c:pt>
                <c:pt idx="1">
                  <c:v>49</c:v>
                </c:pt>
                <c:pt idx="2">
                  <c:v>81</c:v>
                </c:pt>
                <c:pt idx="3">
                  <c:v>115</c:v>
                </c:pt>
                <c:pt idx="4">
                  <c:v>151</c:v>
                </c:pt>
                <c:pt idx="5">
                  <c:v>188</c:v>
                </c:pt>
                <c:pt idx="6">
                  <c:v>227</c:v>
                </c:pt>
                <c:pt idx="7">
                  <c:v>267</c:v>
                </c:pt>
                <c:pt idx="8">
                  <c:v>307</c:v>
                </c:pt>
                <c:pt idx="9">
                  <c:v>347</c:v>
                </c:pt>
                <c:pt idx="10">
                  <c:v>388</c:v>
                </c:pt>
                <c:pt idx="11">
                  <c:v>431</c:v>
                </c:pt>
                <c:pt idx="12">
                  <c:v>475</c:v>
                </c:pt>
                <c:pt idx="13">
                  <c:v>519</c:v>
                </c:pt>
                <c:pt idx="14">
                  <c:v>564</c:v>
                </c:pt>
                <c:pt idx="15">
                  <c:v>610</c:v>
                </c:pt>
                <c:pt idx="16">
                  <c:v>658</c:v>
                </c:pt>
                <c:pt idx="17">
                  <c:v>708</c:v>
                </c:pt>
                <c:pt idx="18">
                  <c:v>762</c:v>
                </c:pt>
                <c:pt idx="19">
                  <c:v>816</c:v>
                </c:pt>
                <c:pt idx="20">
                  <c:v>871</c:v>
                </c:pt>
                <c:pt idx="21">
                  <c:v>929</c:v>
                </c:pt>
                <c:pt idx="22">
                  <c:v>989</c:v>
                </c:pt>
                <c:pt idx="23">
                  <c:v>1052</c:v>
                </c:pt>
                <c:pt idx="24">
                  <c:v>1122</c:v>
                </c:pt>
                <c:pt idx="25">
                  <c:v>1192</c:v>
                </c:pt>
                <c:pt idx="26">
                  <c:v>1274</c:v>
                </c:pt>
                <c:pt idx="27">
                  <c:v>1362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D4F-4F87-9592-1200BB16E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'3c.ArdiData28Fixed'!$D$2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'3c.ArdiData28Fixed'!$D$2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'3c.ArdiData28Fixed'!$A$98:$A$125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'3c.ArdiData28Fixed'!$D$98:$D$125</c:f>
              <c:numCache>
                <c:formatCode>General</c:formatCode>
                <c:ptCount val="28"/>
                <c:pt idx="0">
                  <c:v>32</c:v>
                </c:pt>
                <c:pt idx="1">
                  <c:v>72</c:v>
                </c:pt>
                <c:pt idx="2">
                  <c:v>116</c:v>
                </c:pt>
                <c:pt idx="3">
                  <c:v>137</c:v>
                </c:pt>
                <c:pt idx="4">
                  <c:v>171</c:v>
                </c:pt>
                <c:pt idx="5">
                  <c:v>208</c:v>
                </c:pt>
                <c:pt idx="6">
                  <c:v>263</c:v>
                </c:pt>
                <c:pt idx="7">
                  <c:v>299</c:v>
                </c:pt>
                <c:pt idx="8">
                  <c:v>339</c:v>
                </c:pt>
                <c:pt idx="9">
                  <c:v>389</c:v>
                </c:pt>
                <c:pt idx="10">
                  <c:v>449</c:v>
                </c:pt>
                <c:pt idx="11">
                  <c:v>488</c:v>
                </c:pt>
                <c:pt idx="12">
                  <c:v>532</c:v>
                </c:pt>
                <c:pt idx="13">
                  <c:v>586</c:v>
                </c:pt>
                <c:pt idx="14">
                  <c:v>644</c:v>
                </c:pt>
                <c:pt idx="15">
                  <c:v>672</c:v>
                </c:pt>
                <c:pt idx="16">
                  <c:v>713</c:v>
                </c:pt>
                <c:pt idx="17">
                  <c:v>767</c:v>
                </c:pt>
                <c:pt idx="18">
                  <c:v>837</c:v>
                </c:pt>
                <c:pt idx="19">
                  <c:v>883</c:v>
                </c:pt>
                <c:pt idx="20">
                  <c:v>926</c:v>
                </c:pt>
                <c:pt idx="21">
                  <c:v>971</c:v>
                </c:pt>
                <c:pt idx="22">
                  <c:v>1059</c:v>
                </c:pt>
                <c:pt idx="23">
                  <c:v>1099</c:v>
                </c:pt>
                <c:pt idx="24">
                  <c:v>1147</c:v>
                </c:pt>
                <c:pt idx="25">
                  <c:v>1210</c:v>
                </c:pt>
                <c:pt idx="26">
                  <c:v>1280</c:v>
                </c:pt>
                <c:pt idx="27">
                  <c:v>1362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0C-463F-98AF-972E77CB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'3c.ArdiData28Fixed'!$E$2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'3c.ArdiData28Fixed'!$E$2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'3c.ArdiData28Fixed'!$A$98:$A$125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'3c.ArdiData28Fixed'!$E$98:$E$125</c:f>
              <c:numCache>
                <c:formatCode>General</c:formatCode>
                <c:ptCount val="28"/>
                <c:pt idx="0">
                  <c:v>34</c:v>
                </c:pt>
                <c:pt idx="1">
                  <c:v>116</c:v>
                </c:pt>
                <c:pt idx="2">
                  <c:v>204</c:v>
                </c:pt>
                <c:pt idx="3">
                  <c:v>225</c:v>
                </c:pt>
                <c:pt idx="4">
                  <c:v>253</c:v>
                </c:pt>
                <c:pt idx="5">
                  <c:v>307</c:v>
                </c:pt>
                <c:pt idx="6">
                  <c:v>353</c:v>
                </c:pt>
                <c:pt idx="7">
                  <c:v>396</c:v>
                </c:pt>
                <c:pt idx="8">
                  <c:v>432</c:v>
                </c:pt>
                <c:pt idx="9">
                  <c:v>492</c:v>
                </c:pt>
                <c:pt idx="10">
                  <c:v>555</c:v>
                </c:pt>
                <c:pt idx="11">
                  <c:v>594</c:v>
                </c:pt>
                <c:pt idx="12">
                  <c:v>638</c:v>
                </c:pt>
                <c:pt idx="13">
                  <c:v>708</c:v>
                </c:pt>
                <c:pt idx="14">
                  <c:v>763</c:v>
                </c:pt>
                <c:pt idx="15">
                  <c:v>800</c:v>
                </c:pt>
                <c:pt idx="16">
                  <c:v>840</c:v>
                </c:pt>
                <c:pt idx="17">
                  <c:v>910</c:v>
                </c:pt>
                <c:pt idx="18">
                  <c:v>968</c:v>
                </c:pt>
                <c:pt idx="19">
                  <c:v>1008</c:v>
                </c:pt>
                <c:pt idx="20">
                  <c:v>1048</c:v>
                </c:pt>
                <c:pt idx="21">
                  <c:v>1093</c:v>
                </c:pt>
                <c:pt idx="22">
                  <c:v>1141</c:v>
                </c:pt>
                <c:pt idx="23">
                  <c:v>1182</c:v>
                </c:pt>
                <c:pt idx="24">
                  <c:v>1226</c:v>
                </c:pt>
                <c:pt idx="25">
                  <c:v>1276</c:v>
                </c:pt>
                <c:pt idx="26">
                  <c:v>1330</c:v>
                </c:pt>
                <c:pt idx="27">
                  <c:v>1362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F3-4864-9D46-0A199C20B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'3d.ArdiData28Fixed'!$B$2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'3d.ArdiData28Fixed'!$K$1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'3d.ArdiData28Fixed'!$F$2:$F$14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'3d.ArdiData28Fixed'!$K$2:$K$14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0A-448B-AC3C-980B20B3F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'3d.ArdiData28Fixed'!$C$2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'3d.ArdiData28Fixed'!$K$1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'3d.ArdiData28Fixed'!$F$2:$F$14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'3d.ArdiData28Fixed'!$K$2:$K$14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F-487E-B014-566DD7DB8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'3d.ArdiData28Fixed'!$D$2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'3d.ArdiData28Fixed'!$K$1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'3d.ArdiData28Fixed'!$F$2:$F$14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'3d.ArdiData28Fixed'!$K$2:$K$14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78-43CF-8EF9-55151E3D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'3d.ArdiData28Fixed'!$B$2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'3d.ArdiData28Fixed'!$B$2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'3d.ArdiData28Fixed'!$A$3:$A$30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'3d.ArdiData28Fixed'!$B$3:$B$30</c:f>
              <c:numCache>
                <c:formatCode>General</c:formatCode>
                <c:ptCount val="28"/>
                <c:pt idx="0">
                  <c:v>32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82</c:v>
                </c:pt>
                <c:pt idx="5">
                  <c:v>38</c:v>
                </c:pt>
                <c:pt idx="6">
                  <c:v>41</c:v>
                </c:pt>
                <c:pt idx="7">
                  <c:v>33</c:v>
                </c:pt>
                <c:pt idx="8">
                  <c:v>46</c:v>
                </c:pt>
                <c:pt idx="9">
                  <c:v>52</c:v>
                </c:pt>
                <c:pt idx="10">
                  <c:v>64</c:v>
                </c:pt>
                <c:pt idx="11">
                  <c:v>50</c:v>
                </c:pt>
                <c:pt idx="12">
                  <c:v>25</c:v>
                </c:pt>
                <c:pt idx="13">
                  <c:v>74</c:v>
                </c:pt>
                <c:pt idx="14">
                  <c:v>28</c:v>
                </c:pt>
                <c:pt idx="15">
                  <c:v>52</c:v>
                </c:pt>
                <c:pt idx="16">
                  <c:v>39</c:v>
                </c:pt>
                <c:pt idx="17">
                  <c:v>57</c:v>
                </c:pt>
                <c:pt idx="18">
                  <c:v>54</c:v>
                </c:pt>
                <c:pt idx="19">
                  <c:v>32</c:v>
                </c:pt>
                <c:pt idx="20">
                  <c:v>65</c:v>
                </c:pt>
                <c:pt idx="21">
                  <c:v>38</c:v>
                </c:pt>
                <c:pt idx="22">
                  <c:v>52</c:v>
                </c:pt>
                <c:pt idx="23">
                  <c:v>58</c:v>
                </c:pt>
                <c:pt idx="24">
                  <c:v>43</c:v>
                </c:pt>
                <c:pt idx="25">
                  <c:v>30</c:v>
                </c:pt>
                <c:pt idx="26">
                  <c:v>69</c:v>
                </c:pt>
                <c:pt idx="27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C9-41DA-AEC5-176E980D2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'3d.ArdiData28Fixed'!$C$2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'3d.ArdiData28Fixed'!$C$2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'3d.ArdiData28Fixed'!$A$3:$A$30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'3d.ArdiData28Fixed'!$C$3:$C$30</c:f>
              <c:numCache>
                <c:formatCode>General</c:formatCode>
                <c:ptCount val="28"/>
                <c:pt idx="0">
                  <c:v>25</c:v>
                </c:pt>
                <c:pt idx="1">
                  <c:v>28</c:v>
                </c:pt>
                <c:pt idx="2">
                  <c:v>30</c:v>
                </c:pt>
                <c:pt idx="3">
                  <c:v>32</c:v>
                </c:pt>
                <c:pt idx="4">
                  <c:v>32</c:v>
                </c:pt>
                <c:pt idx="5">
                  <c:v>33</c:v>
                </c:pt>
                <c:pt idx="6">
                  <c:v>38</c:v>
                </c:pt>
                <c:pt idx="7">
                  <c:v>38</c:v>
                </c:pt>
                <c:pt idx="8">
                  <c:v>39</c:v>
                </c:pt>
                <c:pt idx="9">
                  <c:v>41</c:v>
                </c:pt>
                <c:pt idx="10">
                  <c:v>43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50</c:v>
                </c:pt>
                <c:pt idx="17">
                  <c:v>52</c:v>
                </c:pt>
                <c:pt idx="18">
                  <c:v>52</c:v>
                </c:pt>
                <c:pt idx="19">
                  <c:v>52</c:v>
                </c:pt>
                <c:pt idx="20">
                  <c:v>54</c:v>
                </c:pt>
                <c:pt idx="21">
                  <c:v>57</c:v>
                </c:pt>
                <c:pt idx="22">
                  <c:v>58</c:v>
                </c:pt>
                <c:pt idx="23">
                  <c:v>64</c:v>
                </c:pt>
                <c:pt idx="24">
                  <c:v>65</c:v>
                </c:pt>
                <c:pt idx="25">
                  <c:v>69</c:v>
                </c:pt>
                <c:pt idx="26">
                  <c:v>74</c:v>
                </c:pt>
                <c:pt idx="27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FD-4D2E-B144-23BAF1F5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'3d.ArdiData28Fixed'!$D$2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'3d.ArdiData28Fixed'!$D$2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'3d.ArdiData28Fixed'!$A$3:$A$30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'3d.ArdiData28Fixed'!$D$3:$D$30</c:f>
              <c:numCache>
                <c:formatCode>General</c:formatCode>
                <c:ptCount val="28"/>
                <c:pt idx="0">
                  <c:v>32</c:v>
                </c:pt>
                <c:pt idx="1">
                  <c:v>38</c:v>
                </c:pt>
                <c:pt idx="2">
                  <c:v>46</c:v>
                </c:pt>
                <c:pt idx="3">
                  <c:v>33</c:v>
                </c:pt>
                <c:pt idx="4">
                  <c:v>28</c:v>
                </c:pt>
                <c:pt idx="5">
                  <c:v>30</c:v>
                </c:pt>
                <c:pt idx="6">
                  <c:v>46</c:v>
                </c:pt>
                <c:pt idx="7">
                  <c:v>25</c:v>
                </c:pt>
                <c:pt idx="8">
                  <c:v>41</c:v>
                </c:pt>
                <c:pt idx="9">
                  <c:v>52</c:v>
                </c:pt>
                <c:pt idx="10">
                  <c:v>69</c:v>
                </c:pt>
                <c:pt idx="11">
                  <c:v>50</c:v>
                </c:pt>
                <c:pt idx="12">
                  <c:v>46</c:v>
                </c:pt>
                <c:pt idx="13">
                  <c:v>58</c:v>
                </c:pt>
                <c:pt idx="14">
                  <c:v>52</c:v>
                </c:pt>
                <c:pt idx="15">
                  <c:v>46</c:v>
                </c:pt>
                <c:pt idx="16">
                  <c:v>43</c:v>
                </c:pt>
                <c:pt idx="17">
                  <c:v>52</c:v>
                </c:pt>
                <c:pt idx="18">
                  <c:v>65</c:v>
                </c:pt>
                <c:pt idx="19">
                  <c:v>32</c:v>
                </c:pt>
                <c:pt idx="20">
                  <c:v>38</c:v>
                </c:pt>
                <c:pt idx="21">
                  <c:v>57</c:v>
                </c:pt>
                <c:pt idx="22">
                  <c:v>82</c:v>
                </c:pt>
                <c:pt idx="23">
                  <c:v>54</c:v>
                </c:pt>
                <c:pt idx="24">
                  <c:v>39</c:v>
                </c:pt>
                <c:pt idx="25">
                  <c:v>64</c:v>
                </c:pt>
                <c:pt idx="26">
                  <c:v>74</c:v>
                </c:pt>
                <c:pt idx="27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2E-4297-B971-296EB88ED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'3d.ArdiData28Fixed'!$E$2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'3d.ArdiData28Fixed'!$E$2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'3d.ArdiData28Fixed'!$A$3:$A$30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'3d.ArdiData28Fixed'!$E$3:$E$30</c:f>
              <c:numCache>
                <c:formatCode>General</c:formatCode>
                <c:ptCount val="28"/>
                <c:pt idx="0">
                  <c:v>41</c:v>
                </c:pt>
                <c:pt idx="1">
                  <c:v>52</c:v>
                </c:pt>
                <c:pt idx="2">
                  <c:v>58</c:v>
                </c:pt>
                <c:pt idx="3">
                  <c:v>32</c:v>
                </c:pt>
                <c:pt idx="4">
                  <c:v>38</c:v>
                </c:pt>
                <c:pt idx="5">
                  <c:v>46</c:v>
                </c:pt>
                <c:pt idx="6">
                  <c:v>64</c:v>
                </c:pt>
                <c:pt idx="7">
                  <c:v>43</c:v>
                </c:pt>
                <c:pt idx="8">
                  <c:v>30</c:v>
                </c:pt>
                <c:pt idx="9">
                  <c:v>82</c:v>
                </c:pt>
                <c:pt idx="10">
                  <c:v>52</c:v>
                </c:pt>
                <c:pt idx="11">
                  <c:v>33</c:v>
                </c:pt>
                <c:pt idx="12">
                  <c:v>32</c:v>
                </c:pt>
                <c:pt idx="13">
                  <c:v>74</c:v>
                </c:pt>
                <c:pt idx="14">
                  <c:v>57</c:v>
                </c:pt>
                <c:pt idx="15">
                  <c:v>46</c:v>
                </c:pt>
                <c:pt idx="16">
                  <c:v>39</c:v>
                </c:pt>
                <c:pt idx="17">
                  <c:v>46</c:v>
                </c:pt>
                <c:pt idx="18">
                  <c:v>54</c:v>
                </c:pt>
                <c:pt idx="19">
                  <c:v>25</c:v>
                </c:pt>
                <c:pt idx="20">
                  <c:v>38</c:v>
                </c:pt>
                <c:pt idx="21">
                  <c:v>65</c:v>
                </c:pt>
                <c:pt idx="22">
                  <c:v>50</c:v>
                </c:pt>
                <c:pt idx="23">
                  <c:v>46</c:v>
                </c:pt>
                <c:pt idx="24">
                  <c:v>28</c:v>
                </c:pt>
                <c:pt idx="25">
                  <c:v>69</c:v>
                </c:pt>
                <c:pt idx="26">
                  <c:v>52</c:v>
                </c:pt>
                <c:pt idx="27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9D-468C-A684-53861BD3EF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ArdiEven!$C$2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900 - 1800</c:v>
                </c:pt>
                <c:pt idx="1">
                  <c:v>1800 - 2700</c:v>
                </c:pt>
                <c:pt idx="2">
                  <c:v>2700 - 3600</c:v>
                </c:pt>
                <c:pt idx="3">
                  <c:v>3600 - 4500</c:v>
                </c:pt>
                <c:pt idx="4">
                  <c:v>4500 - 5400</c:v>
                </c:pt>
                <c:pt idx="5">
                  <c:v>5400 - 6300</c:v>
                </c:pt>
                <c:pt idx="6">
                  <c:v>6300 - 7200</c:v>
                </c:pt>
                <c:pt idx="7">
                  <c:v>7200 - 8100</c:v>
                </c:pt>
                <c:pt idx="8">
                  <c:v>8100 - 9000</c:v>
                </c:pt>
                <c:pt idx="9">
                  <c:v>9000 - 9900</c:v>
                </c:pt>
                <c:pt idx="10">
                  <c:v>9900 - 10800</c:v>
                </c:pt>
                <c:pt idx="11">
                  <c:v>10800 - 11700</c:v>
                </c:pt>
                <c:pt idx="12">
                  <c:v>11700 - 12600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0.10666666666666667</c:v>
                </c:pt>
                <c:pt idx="1">
                  <c:v>0.24</c:v>
                </c:pt>
                <c:pt idx="2">
                  <c:v>0.14666666666666667</c:v>
                </c:pt>
                <c:pt idx="3">
                  <c:v>0.17333333333333334</c:v>
                </c:pt>
                <c:pt idx="4">
                  <c:v>0.08</c:v>
                </c:pt>
                <c:pt idx="5">
                  <c:v>0.10666666666666667</c:v>
                </c:pt>
                <c:pt idx="6">
                  <c:v>5.3333333333333337E-2</c:v>
                </c:pt>
                <c:pt idx="7">
                  <c:v>5.3333333333333337E-2</c:v>
                </c:pt>
                <c:pt idx="8">
                  <c:v>2.6666666666666668E-2</c:v>
                </c:pt>
                <c:pt idx="9">
                  <c:v>1.3333333333333334E-2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B-4DAB-945D-1E358BCCF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'3d.ArdiData28Fixed'!$E$2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'3d.ArdiData28Fixed'!$K$1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'3d.ArdiData28Fixed'!$F$2:$F$14</c:f>
              <c:strCache>
                <c:ptCount val="13"/>
                <c:pt idx="0">
                  <c:v>24 - 30</c:v>
                </c:pt>
                <c:pt idx="1">
                  <c:v>30 - 36</c:v>
                </c:pt>
                <c:pt idx="2">
                  <c:v>36 - 42</c:v>
                </c:pt>
                <c:pt idx="3">
                  <c:v>42 - 48</c:v>
                </c:pt>
                <c:pt idx="4">
                  <c:v>48 - 54</c:v>
                </c:pt>
                <c:pt idx="5">
                  <c:v>54 - 60</c:v>
                </c:pt>
                <c:pt idx="6">
                  <c:v>60 - 66</c:v>
                </c:pt>
                <c:pt idx="7">
                  <c:v>66 - 72</c:v>
                </c:pt>
                <c:pt idx="8">
                  <c:v>72 - 78</c:v>
                </c:pt>
                <c:pt idx="9">
                  <c:v>78 - 84</c:v>
                </c:pt>
                <c:pt idx="10">
                  <c:v>84 - 90</c:v>
                </c:pt>
                <c:pt idx="11">
                  <c:v>90 - 96</c:v>
                </c:pt>
                <c:pt idx="12">
                  <c:v>96 - 102</c:v>
                </c:pt>
              </c:strCache>
            </c:strRef>
          </c:cat>
          <c:val>
            <c:numRef>
              <c:f>'3d.ArdiData28Fixed'!$K$2:$K$14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0.14285714285714285</c:v>
                </c:pt>
                <c:pt idx="2">
                  <c:v>0.14285714285714285</c:v>
                </c:pt>
                <c:pt idx="3">
                  <c:v>0.21428571428571427</c:v>
                </c:pt>
                <c:pt idx="4">
                  <c:v>0.14285714285714285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3.5714285714285712E-2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0-4112-9F91-EFEA342CF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'3d.ArdiData28Fixed'!$B$2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'3d.ArdiData28Fixed'!$B$2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'3d.ArdiData28Fixed'!$A$98:$A$125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'3d.ArdiData28Fixed'!$B$98:$B$125</c:f>
              <c:numCache>
                <c:formatCode>General</c:formatCode>
                <c:ptCount val="28"/>
                <c:pt idx="0">
                  <c:v>32</c:v>
                </c:pt>
                <c:pt idx="1">
                  <c:v>78</c:v>
                </c:pt>
                <c:pt idx="2">
                  <c:v>124</c:v>
                </c:pt>
                <c:pt idx="3">
                  <c:v>170</c:v>
                </c:pt>
                <c:pt idx="4">
                  <c:v>252</c:v>
                </c:pt>
                <c:pt idx="5">
                  <c:v>290</c:v>
                </c:pt>
                <c:pt idx="6">
                  <c:v>331</c:v>
                </c:pt>
                <c:pt idx="7">
                  <c:v>364</c:v>
                </c:pt>
                <c:pt idx="8">
                  <c:v>410</c:v>
                </c:pt>
                <c:pt idx="9">
                  <c:v>462</c:v>
                </c:pt>
                <c:pt idx="10">
                  <c:v>526</c:v>
                </c:pt>
                <c:pt idx="11">
                  <c:v>576</c:v>
                </c:pt>
                <c:pt idx="12">
                  <c:v>601</c:v>
                </c:pt>
                <c:pt idx="13">
                  <c:v>675</c:v>
                </c:pt>
                <c:pt idx="14">
                  <c:v>703</c:v>
                </c:pt>
                <c:pt idx="15">
                  <c:v>755</c:v>
                </c:pt>
                <c:pt idx="16">
                  <c:v>794</c:v>
                </c:pt>
                <c:pt idx="17">
                  <c:v>851</c:v>
                </c:pt>
                <c:pt idx="18">
                  <c:v>905</c:v>
                </c:pt>
                <c:pt idx="19">
                  <c:v>937</c:v>
                </c:pt>
                <c:pt idx="20">
                  <c:v>1002</c:v>
                </c:pt>
                <c:pt idx="21">
                  <c:v>1040</c:v>
                </c:pt>
                <c:pt idx="22">
                  <c:v>1092</c:v>
                </c:pt>
                <c:pt idx="23">
                  <c:v>1150</c:v>
                </c:pt>
                <c:pt idx="24">
                  <c:v>1193</c:v>
                </c:pt>
                <c:pt idx="25">
                  <c:v>1223</c:v>
                </c:pt>
                <c:pt idx="26">
                  <c:v>1292</c:v>
                </c:pt>
                <c:pt idx="27">
                  <c:v>1338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D6-49A9-A92B-6B3DA185F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'3d.ArdiData28Fixed'!$C$2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'3d.ArdiData28Fixed'!$C$2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'3d.ArdiData28Fixed'!$A$98:$A$125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'3d.ArdiData28Fixed'!$C$98:$C$125</c:f>
              <c:numCache>
                <c:formatCode>General</c:formatCode>
                <c:ptCount val="28"/>
                <c:pt idx="0">
                  <c:v>25</c:v>
                </c:pt>
                <c:pt idx="1">
                  <c:v>53</c:v>
                </c:pt>
                <c:pt idx="2">
                  <c:v>83</c:v>
                </c:pt>
                <c:pt idx="3">
                  <c:v>115</c:v>
                </c:pt>
                <c:pt idx="4">
                  <c:v>147</c:v>
                </c:pt>
                <c:pt idx="5">
                  <c:v>180</c:v>
                </c:pt>
                <c:pt idx="6">
                  <c:v>218</c:v>
                </c:pt>
                <c:pt idx="7">
                  <c:v>256</c:v>
                </c:pt>
                <c:pt idx="8">
                  <c:v>295</c:v>
                </c:pt>
                <c:pt idx="9">
                  <c:v>336</c:v>
                </c:pt>
                <c:pt idx="10">
                  <c:v>379</c:v>
                </c:pt>
                <c:pt idx="11">
                  <c:v>425</c:v>
                </c:pt>
                <c:pt idx="12">
                  <c:v>471</c:v>
                </c:pt>
                <c:pt idx="13">
                  <c:v>517</c:v>
                </c:pt>
                <c:pt idx="14">
                  <c:v>563</c:v>
                </c:pt>
                <c:pt idx="15">
                  <c:v>609</c:v>
                </c:pt>
                <c:pt idx="16">
                  <c:v>659</c:v>
                </c:pt>
                <c:pt idx="17">
                  <c:v>711</c:v>
                </c:pt>
                <c:pt idx="18">
                  <c:v>763</c:v>
                </c:pt>
                <c:pt idx="19">
                  <c:v>815</c:v>
                </c:pt>
                <c:pt idx="20">
                  <c:v>869</c:v>
                </c:pt>
                <c:pt idx="21">
                  <c:v>926</c:v>
                </c:pt>
                <c:pt idx="22">
                  <c:v>984</c:v>
                </c:pt>
                <c:pt idx="23">
                  <c:v>1048</c:v>
                </c:pt>
                <c:pt idx="24">
                  <c:v>1113</c:v>
                </c:pt>
                <c:pt idx="25">
                  <c:v>1182</c:v>
                </c:pt>
                <c:pt idx="26">
                  <c:v>1256</c:v>
                </c:pt>
                <c:pt idx="27">
                  <c:v>1338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DE-4A30-9A0B-207432836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'3d.ArdiData28Fixed'!$D$2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'3d.ArdiData28Fixed'!$D$2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'3d.ArdiData28Fixed'!$A$98:$A$125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'3d.ArdiData28Fixed'!$D$98:$D$125</c:f>
              <c:numCache>
                <c:formatCode>General</c:formatCode>
                <c:ptCount val="28"/>
                <c:pt idx="0">
                  <c:v>32</c:v>
                </c:pt>
                <c:pt idx="1">
                  <c:v>70</c:v>
                </c:pt>
                <c:pt idx="2">
                  <c:v>116</c:v>
                </c:pt>
                <c:pt idx="3">
                  <c:v>149</c:v>
                </c:pt>
                <c:pt idx="4">
                  <c:v>177</c:v>
                </c:pt>
                <c:pt idx="5">
                  <c:v>207</c:v>
                </c:pt>
                <c:pt idx="6">
                  <c:v>253</c:v>
                </c:pt>
                <c:pt idx="7">
                  <c:v>278</c:v>
                </c:pt>
                <c:pt idx="8">
                  <c:v>319</c:v>
                </c:pt>
                <c:pt idx="9">
                  <c:v>371</c:v>
                </c:pt>
                <c:pt idx="10">
                  <c:v>440</c:v>
                </c:pt>
                <c:pt idx="11">
                  <c:v>490</c:v>
                </c:pt>
                <c:pt idx="12">
                  <c:v>536</c:v>
                </c:pt>
                <c:pt idx="13">
                  <c:v>594</c:v>
                </c:pt>
                <c:pt idx="14">
                  <c:v>646</c:v>
                </c:pt>
                <c:pt idx="15">
                  <c:v>692</c:v>
                </c:pt>
                <c:pt idx="16">
                  <c:v>735</c:v>
                </c:pt>
                <c:pt idx="17">
                  <c:v>787</c:v>
                </c:pt>
                <c:pt idx="18">
                  <c:v>852</c:v>
                </c:pt>
                <c:pt idx="19">
                  <c:v>884</c:v>
                </c:pt>
                <c:pt idx="20">
                  <c:v>922</c:v>
                </c:pt>
                <c:pt idx="21">
                  <c:v>979</c:v>
                </c:pt>
                <c:pt idx="22">
                  <c:v>1061</c:v>
                </c:pt>
                <c:pt idx="23">
                  <c:v>1115</c:v>
                </c:pt>
                <c:pt idx="24">
                  <c:v>1154</c:v>
                </c:pt>
                <c:pt idx="25">
                  <c:v>1218</c:v>
                </c:pt>
                <c:pt idx="26">
                  <c:v>1292</c:v>
                </c:pt>
                <c:pt idx="27">
                  <c:v>1338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3F7-4296-8281-C3F2805A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'3d.ArdiData28Fixed'!$E$2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'3d.ArdiData28Fixed'!$E$2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'3d.ArdiData28Fixed'!$A$98:$A$125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'3d.ArdiData28Fixed'!$E$98:$E$125</c:f>
              <c:numCache>
                <c:formatCode>General</c:formatCode>
                <c:ptCount val="28"/>
                <c:pt idx="0">
                  <c:v>41</c:v>
                </c:pt>
                <c:pt idx="1">
                  <c:v>93</c:v>
                </c:pt>
                <c:pt idx="2">
                  <c:v>151</c:v>
                </c:pt>
                <c:pt idx="3">
                  <c:v>183</c:v>
                </c:pt>
                <c:pt idx="4">
                  <c:v>221</c:v>
                </c:pt>
                <c:pt idx="5">
                  <c:v>267</c:v>
                </c:pt>
                <c:pt idx="6">
                  <c:v>331</c:v>
                </c:pt>
                <c:pt idx="7">
                  <c:v>374</c:v>
                </c:pt>
                <c:pt idx="8">
                  <c:v>404</c:v>
                </c:pt>
                <c:pt idx="9">
                  <c:v>486</c:v>
                </c:pt>
                <c:pt idx="10">
                  <c:v>538</c:v>
                </c:pt>
                <c:pt idx="11">
                  <c:v>571</c:v>
                </c:pt>
                <c:pt idx="12">
                  <c:v>603</c:v>
                </c:pt>
                <c:pt idx="13">
                  <c:v>677</c:v>
                </c:pt>
                <c:pt idx="14">
                  <c:v>734</c:v>
                </c:pt>
                <c:pt idx="15">
                  <c:v>780</c:v>
                </c:pt>
                <c:pt idx="16">
                  <c:v>819</c:v>
                </c:pt>
                <c:pt idx="17">
                  <c:v>865</c:v>
                </c:pt>
                <c:pt idx="18">
                  <c:v>919</c:v>
                </c:pt>
                <c:pt idx="19">
                  <c:v>944</c:v>
                </c:pt>
                <c:pt idx="20">
                  <c:v>982</c:v>
                </c:pt>
                <c:pt idx="21">
                  <c:v>1047</c:v>
                </c:pt>
                <c:pt idx="22">
                  <c:v>1097</c:v>
                </c:pt>
                <c:pt idx="23">
                  <c:v>1143</c:v>
                </c:pt>
                <c:pt idx="24">
                  <c:v>1171</c:v>
                </c:pt>
                <c:pt idx="25">
                  <c:v>1240</c:v>
                </c:pt>
                <c:pt idx="26">
                  <c:v>1292</c:v>
                </c:pt>
                <c:pt idx="27">
                  <c:v>1338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D4-4875-A9EC-2492DC8F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'3e.ArdiData28Fixed'!$B$2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'3e.ArdiData28Fixed'!$F$2:$F$14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'3e.ArdiData28Fixed'!$K$2:$K$14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0.25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D-457B-B072-2E7FD09ED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'3e.ArdiData28Fixed'!$C$2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'3e.ArdiData28Fixed'!$F$2:$F$14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'3e.ArdiData28Fixed'!$K$2:$K$14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0.25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E-41CF-BFF0-15A04A28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'3e.ArdiData28Fixed'!$D$2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'3e.ArdiData28Fixed'!$F$2:$F$14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'3e.ArdiData28Fixed'!$K$2:$K$14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0.25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85-4B8A-A05E-3DCA5D571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'3e.ArdiData28Fixed'!$B$2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'3e.ArdiData28Fixed'!$B$2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'3e.ArdiData28Fixed'!$A$3:$A$30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'3e.ArdiData28Fixed'!$B$3:$B$30</c:f>
              <c:numCache>
                <c:formatCode>General</c:formatCode>
                <c:ptCount val="28"/>
                <c:pt idx="0">
                  <c:v>47</c:v>
                </c:pt>
                <c:pt idx="1">
                  <c:v>51</c:v>
                </c:pt>
                <c:pt idx="2">
                  <c:v>43</c:v>
                </c:pt>
                <c:pt idx="3">
                  <c:v>32</c:v>
                </c:pt>
                <c:pt idx="4">
                  <c:v>58</c:v>
                </c:pt>
                <c:pt idx="5">
                  <c:v>33</c:v>
                </c:pt>
                <c:pt idx="6">
                  <c:v>23</c:v>
                </c:pt>
                <c:pt idx="7">
                  <c:v>44</c:v>
                </c:pt>
                <c:pt idx="8">
                  <c:v>40</c:v>
                </c:pt>
                <c:pt idx="9">
                  <c:v>39</c:v>
                </c:pt>
                <c:pt idx="10">
                  <c:v>46</c:v>
                </c:pt>
                <c:pt idx="11">
                  <c:v>26</c:v>
                </c:pt>
                <c:pt idx="12">
                  <c:v>44</c:v>
                </c:pt>
                <c:pt idx="13">
                  <c:v>83</c:v>
                </c:pt>
                <c:pt idx="14">
                  <c:v>64</c:v>
                </c:pt>
                <c:pt idx="15">
                  <c:v>44</c:v>
                </c:pt>
                <c:pt idx="16">
                  <c:v>46</c:v>
                </c:pt>
                <c:pt idx="17">
                  <c:v>23</c:v>
                </c:pt>
                <c:pt idx="18">
                  <c:v>71</c:v>
                </c:pt>
                <c:pt idx="19">
                  <c:v>49</c:v>
                </c:pt>
                <c:pt idx="20">
                  <c:v>27</c:v>
                </c:pt>
                <c:pt idx="21">
                  <c:v>35</c:v>
                </c:pt>
                <c:pt idx="22">
                  <c:v>36</c:v>
                </c:pt>
                <c:pt idx="23">
                  <c:v>48</c:v>
                </c:pt>
                <c:pt idx="24">
                  <c:v>38</c:v>
                </c:pt>
                <c:pt idx="25">
                  <c:v>61</c:v>
                </c:pt>
                <c:pt idx="26">
                  <c:v>73</c:v>
                </c:pt>
                <c:pt idx="27">
                  <c:v>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D2-4303-B100-CABC6B081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'3e.ArdiData28Fixed'!$C$2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'3e.ArdiData28Fixed'!$C$2</c:f>
              <c:strCache>
                <c:ptCount val="1"/>
                <c:pt idx="0">
                  <c:v>Trend</c:v>
                </c:pt>
              </c:strCache>
            </c:strRef>
          </c:tx>
          <c:xVal>
            <c:numRef>
              <c:f>'3e.ArdiData28Fixed'!$A$3:$A$30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'3e.ArdiData28Fixed'!$C$3:$C$30</c:f>
              <c:numCache>
                <c:formatCode>General</c:formatCode>
                <c:ptCount val="28"/>
                <c:pt idx="0">
                  <c:v>23</c:v>
                </c:pt>
                <c:pt idx="1">
                  <c:v>23</c:v>
                </c:pt>
                <c:pt idx="2">
                  <c:v>26</c:v>
                </c:pt>
                <c:pt idx="3">
                  <c:v>27</c:v>
                </c:pt>
                <c:pt idx="4">
                  <c:v>32</c:v>
                </c:pt>
                <c:pt idx="5">
                  <c:v>33</c:v>
                </c:pt>
                <c:pt idx="6">
                  <c:v>35</c:v>
                </c:pt>
                <c:pt idx="7">
                  <c:v>36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43</c:v>
                </c:pt>
                <c:pt idx="12">
                  <c:v>44</c:v>
                </c:pt>
                <c:pt idx="13">
                  <c:v>44</c:v>
                </c:pt>
                <c:pt idx="14">
                  <c:v>44</c:v>
                </c:pt>
                <c:pt idx="15">
                  <c:v>46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51</c:v>
                </c:pt>
                <c:pt idx="21">
                  <c:v>54</c:v>
                </c:pt>
                <c:pt idx="22">
                  <c:v>58</c:v>
                </c:pt>
                <c:pt idx="23">
                  <c:v>61</c:v>
                </c:pt>
                <c:pt idx="24">
                  <c:v>64</c:v>
                </c:pt>
                <c:pt idx="25">
                  <c:v>71</c:v>
                </c:pt>
                <c:pt idx="26">
                  <c:v>73</c:v>
                </c:pt>
                <c:pt idx="27">
                  <c:v>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A8-44A5-B8EC-31907C496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ArdiEven!$D$2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ArdiEven!$K$1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ArdiEven!$F$2:$F$14</c:f>
              <c:strCache>
                <c:ptCount val="13"/>
                <c:pt idx="0">
                  <c:v>900 - 1800</c:v>
                </c:pt>
                <c:pt idx="1">
                  <c:v>1800 - 2700</c:v>
                </c:pt>
                <c:pt idx="2">
                  <c:v>2700 - 3600</c:v>
                </c:pt>
                <c:pt idx="3">
                  <c:v>3600 - 4500</c:v>
                </c:pt>
                <c:pt idx="4">
                  <c:v>4500 - 5400</c:v>
                </c:pt>
                <c:pt idx="5">
                  <c:v>5400 - 6300</c:v>
                </c:pt>
                <c:pt idx="6">
                  <c:v>6300 - 7200</c:v>
                </c:pt>
                <c:pt idx="7">
                  <c:v>7200 - 8100</c:v>
                </c:pt>
                <c:pt idx="8">
                  <c:v>8100 - 9000</c:v>
                </c:pt>
                <c:pt idx="9">
                  <c:v>9000 - 9900</c:v>
                </c:pt>
                <c:pt idx="10">
                  <c:v>9900 - 10800</c:v>
                </c:pt>
                <c:pt idx="11">
                  <c:v>10800 - 11700</c:v>
                </c:pt>
                <c:pt idx="12">
                  <c:v>11700 - 12600</c:v>
                </c:pt>
              </c:strCache>
            </c:strRef>
          </c:cat>
          <c:val>
            <c:numRef>
              <c:f>ArdiEven!$K$2:$K$14</c:f>
              <c:numCache>
                <c:formatCode>0.00</c:formatCode>
                <c:ptCount val="13"/>
                <c:pt idx="0">
                  <c:v>0.10666666666666667</c:v>
                </c:pt>
                <c:pt idx="1">
                  <c:v>0.24</c:v>
                </c:pt>
                <c:pt idx="2">
                  <c:v>0.14666666666666667</c:v>
                </c:pt>
                <c:pt idx="3">
                  <c:v>0.17333333333333334</c:v>
                </c:pt>
                <c:pt idx="4">
                  <c:v>0.08</c:v>
                </c:pt>
                <c:pt idx="5">
                  <c:v>0.10666666666666667</c:v>
                </c:pt>
                <c:pt idx="6">
                  <c:v>5.3333333333333337E-2</c:v>
                </c:pt>
                <c:pt idx="7">
                  <c:v>5.3333333333333337E-2</c:v>
                </c:pt>
                <c:pt idx="8">
                  <c:v>2.6666666666666668E-2</c:v>
                </c:pt>
                <c:pt idx="9">
                  <c:v>1.3333333333333334E-2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49-4739-8902-2434D56FC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'3e.ArdiData28Fixed'!$D$2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'3e.ArdiData28Fixed'!$D$2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'3e.ArdiData28Fixed'!$A$3:$A$30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'3e.ArdiData28Fixed'!$D$3:$D$30</c:f>
              <c:numCache>
                <c:formatCode>General</c:formatCode>
                <c:ptCount val="28"/>
                <c:pt idx="0">
                  <c:v>23</c:v>
                </c:pt>
                <c:pt idx="1">
                  <c:v>43</c:v>
                </c:pt>
                <c:pt idx="2">
                  <c:v>51</c:v>
                </c:pt>
                <c:pt idx="3">
                  <c:v>23</c:v>
                </c:pt>
                <c:pt idx="4">
                  <c:v>26</c:v>
                </c:pt>
                <c:pt idx="5">
                  <c:v>32</c:v>
                </c:pt>
                <c:pt idx="6">
                  <c:v>61</c:v>
                </c:pt>
                <c:pt idx="7">
                  <c:v>33</c:v>
                </c:pt>
                <c:pt idx="8">
                  <c:v>27</c:v>
                </c:pt>
                <c:pt idx="9">
                  <c:v>44</c:v>
                </c:pt>
                <c:pt idx="10">
                  <c:v>58</c:v>
                </c:pt>
                <c:pt idx="11">
                  <c:v>39</c:v>
                </c:pt>
                <c:pt idx="12">
                  <c:v>35</c:v>
                </c:pt>
                <c:pt idx="13">
                  <c:v>36</c:v>
                </c:pt>
                <c:pt idx="14">
                  <c:v>49</c:v>
                </c:pt>
                <c:pt idx="15">
                  <c:v>44</c:v>
                </c:pt>
                <c:pt idx="16">
                  <c:v>40</c:v>
                </c:pt>
                <c:pt idx="17">
                  <c:v>44</c:v>
                </c:pt>
                <c:pt idx="18">
                  <c:v>73</c:v>
                </c:pt>
                <c:pt idx="19">
                  <c:v>38</c:v>
                </c:pt>
                <c:pt idx="20">
                  <c:v>47</c:v>
                </c:pt>
                <c:pt idx="21">
                  <c:v>64</c:v>
                </c:pt>
                <c:pt idx="22">
                  <c:v>71</c:v>
                </c:pt>
                <c:pt idx="23">
                  <c:v>46</c:v>
                </c:pt>
                <c:pt idx="24">
                  <c:v>54</c:v>
                </c:pt>
                <c:pt idx="25">
                  <c:v>48</c:v>
                </c:pt>
                <c:pt idx="26">
                  <c:v>83</c:v>
                </c:pt>
                <c:pt idx="27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86-452F-8CC0-85ED0338E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'3e.ArdiData28Fixed'!$E$2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'3e.ArdiData28Fixed'!$E$2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pPr>
              <a:solidFill>
                <a:srgbClr val="002060"/>
              </a:solidFill>
              <a:ln>
                <a:solidFill>
                  <a:srgbClr val="002060"/>
                </a:solidFill>
              </a:ln>
            </c:spPr>
          </c:marker>
          <c:xVal>
            <c:numRef>
              <c:f>'3e.ArdiData28Fixed'!$A$3:$A$30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'3e.ArdiData28Fixed'!$E$3:$E$30</c:f>
              <c:numCache>
                <c:formatCode>General</c:formatCode>
                <c:ptCount val="28"/>
                <c:pt idx="0">
                  <c:v>43</c:v>
                </c:pt>
                <c:pt idx="1">
                  <c:v>48</c:v>
                </c:pt>
                <c:pt idx="2">
                  <c:v>61</c:v>
                </c:pt>
                <c:pt idx="3">
                  <c:v>23</c:v>
                </c:pt>
                <c:pt idx="4">
                  <c:v>40</c:v>
                </c:pt>
                <c:pt idx="5">
                  <c:v>73</c:v>
                </c:pt>
                <c:pt idx="6">
                  <c:v>83</c:v>
                </c:pt>
                <c:pt idx="7">
                  <c:v>35</c:v>
                </c:pt>
                <c:pt idx="8">
                  <c:v>36</c:v>
                </c:pt>
                <c:pt idx="9">
                  <c:v>44</c:v>
                </c:pt>
                <c:pt idx="10">
                  <c:v>46</c:v>
                </c:pt>
                <c:pt idx="11">
                  <c:v>44</c:v>
                </c:pt>
                <c:pt idx="12">
                  <c:v>32</c:v>
                </c:pt>
                <c:pt idx="13">
                  <c:v>49</c:v>
                </c:pt>
                <c:pt idx="14">
                  <c:v>58</c:v>
                </c:pt>
                <c:pt idx="15">
                  <c:v>26</c:v>
                </c:pt>
                <c:pt idx="16">
                  <c:v>44</c:v>
                </c:pt>
                <c:pt idx="17">
                  <c:v>54</c:v>
                </c:pt>
                <c:pt idx="18">
                  <c:v>51</c:v>
                </c:pt>
                <c:pt idx="19">
                  <c:v>27</c:v>
                </c:pt>
                <c:pt idx="20">
                  <c:v>39</c:v>
                </c:pt>
                <c:pt idx="21">
                  <c:v>46</c:v>
                </c:pt>
                <c:pt idx="22">
                  <c:v>71</c:v>
                </c:pt>
                <c:pt idx="23">
                  <c:v>23</c:v>
                </c:pt>
                <c:pt idx="24">
                  <c:v>38</c:v>
                </c:pt>
                <c:pt idx="25">
                  <c:v>47</c:v>
                </c:pt>
                <c:pt idx="26">
                  <c:v>64</c:v>
                </c:pt>
                <c:pt idx="27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A7-40FE-9807-816FB1F9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'3e.ArdiData28Fixed'!$E$2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'3e.ArdiData28Fixed'!$K$1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bg1"/>
              </a:solidFill>
            </a:ln>
          </c:spPr>
          <c:invertIfNegative val="0"/>
          <c:cat>
            <c:strRef>
              <c:f>'3e.ArdiData28Fixed'!$F$2:$F$14</c:f>
              <c:strCache>
                <c:ptCount val="13"/>
                <c:pt idx="0">
                  <c:v>18 - 24</c:v>
                </c:pt>
                <c:pt idx="1">
                  <c:v>24 - 30</c:v>
                </c:pt>
                <c:pt idx="2">
                  <c:v>30 - 36</c:v>
                </c:pt>
                <c:pt idx="3">
                  <c:v>36 - 42</c:v>
                </c:pt>
                <c:pt idx="4">
                  <c:v>42 - 48</c:v>
                </c:pt>
                <c:pt idx="5">
                  <c:v>48 - 54</c:v>
                </c:pt>
                <c:pt idx="6">
                  <c:v>54 - 60</c:v>
                </c:pt>
                <c:pt idx="7">
                  <c:v>60 - 66</c:v>
                </c:pt>
                <c:pt idx="8">
                  <c:v>66 - 72</c:v>
                </c:pt>
                <c:pt idx="9">
                  <c:v>72 - 78</c:v>
                </c:pt>
                <c:pt idx="10">
                  <c:v>78 - 84</c:v>
                </c:pt>
                <c:pt idx="11">
                  <c:v>84 - 90</c:v>
                </c:pt>
                <c:pt idx="12">
                  <c:v>90 - 96</c:v>
                </c:pt>
              </c:strCache>
            </c:strRef>
          </c:cat>
          <c:val>
            <c:numRef>
              <c:f>'3e.ArdiData28Fixed'!$K$2:$K$14</c:f>
              <c:numCache>
                <c:formatCode>0.00</c:formatCode>
                <c:ptCount val="13"/>
                <c:pt idx="0">
                  <c:v>7.1428571428571425E-2</c:v>
                </c:pt>
                <c:pt idx="1">
                  <c:v>7.1428571428571425E-2</c:v>
                </c:pt>
                <c:pt idx="2">
                  <c:v>0.10714285714285714</c:v>
                </c:pt>
                <c:pt idx="3">
                  <c:v>0.14285714285714285</c:v>
                </c:pt>
                <c:pt idx="4">
                  <c:v>0.25</c:v>
                </c:pt>
                <c:pt idx="5">
                  <c:v>0.10714285714285714</c:v>
                </c:pt>
                <c:pt idx="6">
                  <c:v>7.1428571428571425E-2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3.5714285714285712E-2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8-4CB4-9521-DBBEFED10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'3e.ArdiData28Fixed'!$B$2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'3e.ArdiData28Fixed'!$B$2</c:f>
              <c:strCache>
                <c:ptCount val="1"/>
                <c:pt idx="0">
                  <c:v>Stationary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dispRSqr val="0"/>
            <c:dispEq val="0"/>
          </c:trendline>
          <c:xVal>
            <c:numRef>
              <c:f>'3e.ArdiData28Fixed'!$A$98:$A$125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'3e.ArdiData28Fixed'!$B$98:$B$125</c:f>
              <c:numCache>
                <c:formatCode>General</c:formatCode>
                <c:ptCount val="28"/>
                <c:pt idx="0">
                  <c:v>47</c:v>
                </c:pt>
                <c:pt idx="1">
                  <c:v>98</c:v>
                </c:pt>
                <c:pt idx="2">
                  <c:v>141</c:v>
                </c:pt>
                <c:pt idx="3">
                  <c:v>173</c:v>
                </c:pt>
                <c:pt idx="4">
                  <c:v>231</c:v>
                </c:pt>
                <c:pt idx="5">
                  <c:v>264</c:v>
                </c:pt>
                <c:pt idx="6">
                  <c:v>287</c:v>
                </c:pt>
                <c:pt idx="7">
                  <c:v>331</c:v>
                </c:pt>
                <c:pt idx="8">
                  <c:v>371</c:v>
                </c:pt>
                <c:pt idx="9">
                  <c:v>410</c:v>
                </c:pt>
                <c:pt idx="10">
                  <c:v>456</c:v>
                </c:pt>
                <c:pt idx="11">
                  <c:v>482</c:v>
                </c:pt>
                <c:pt idx="12">
                  <c:v>526</c:v>
                </c:pt>
                <c:pt idx="13">
                  <c:v>609</c:v>
                </c:pt>
                <c:pt idx="14">
                  <c:v>673</c:v>
                </c:pt>
                <c:pt idx="15">
                  <c:v>717</c:v>
                </c:pt>
                <c:pt idx="16">
                  <c:v>763</c:v>
                </c:pt>
                <c:pt idx="17">
                  <c:v>786</c:v>
                </c:pt>
                <c:pt idx="18">
                  <c:v>857</c:v>
                </c:pt>
                <c:pt idx="19">
                  <c:v>906</c:v>
                </c:pt>
                <c:pt idx="20">
                  <c:v>933</c:v>
                </c:pt>
                <c:pt idx="21">
                  <c:v>968</c:v>
                </c:pt>
                <c:pt idx="22">
                  <c:v>1004</c:v>
                </c:pt>
                <c:pt idx="23">
                  <c:v>1052</c:v>
                </c:pt>
                <c:pt idx="24">
                  <c:v>1090</c:v>
                </c:pt>
                <c:pt idx="25">
                  <c:v>1151</c:v>
                </c:pt>
                <c:pt idx="26">
                  <c:v>1224</c:v>
                </c:pt>
                <c:pt idx="27">
                  <c:v>1278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49-419E-8351-E926685DA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'3e.ArdiData28Fixed'!$C$2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'3e.ArdiData28Fixed'!$C$2</c:f>
              <c:strCache>
                <c:ptCount val="1"/>
                <c:pt idx="0">
                  <c:v>Trend</c:v>
                </c:pt>
              </c:strCache>
            </c:strRef>
          </c:tx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'3e.ArdiData28Fixed'!$A$98:$A$125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'3e.ArdiData28Fixed'!$C$98:$C$125</c:f>
              <c:numCache>
                <c:formatCode>General</c:formatCode>
                <c:ptCount val="28"/>
                <c:pt idx="0">
                  <c:v>23</c:v>
                </c:pt>
                <c:pt idx="1">
                  <c:v>46</c:v>
                </c:pt>
                <c:pt idx="2">
                  <c:v>72</c:v>
                </c:pt>
                <c:pt idx="3">
                  <c:v>99</c:v>
                </c:pt>
                <c:pt idx="4">
                  <c:v>131</c:v>
                </c:pt>
                <c:pt idx="5">
                  <c:v>164</c:v>
                </c:pt>
                <c:pt idx="6">
                  <c:v>199</c:v>
                </c:pt>
                <c:pt idx="7">
                  <c:v>235</c:v>
                </c:pt>
                <c:pt idx="8">
                  <c:v>273</c:v>
                </c:pt>
                <c:pt idx="9">
                  <c:v>312</c:v>
                </c:pt>
                <c:pt idx="10">
                  <c:v>352</c:v>
                </c:pt>
                <c:pt idx="11">
                  <c:v>395</c:v>
                </c:pt>
                <c:pt idx="12">
                  <c:v>439</c:v>
                </c:pt>
                <c:pt idx="13">
                  <c:v>483</c:v>
                </c:pt>
                <c:pt idx="14">
                  <c:v>527</c:v>
                </c:pt>
                <c:pt idx="15">
                  <c:v>573</c:v>
                </c:pt>
                <c:pt idx="16">
                  <c:v>619</c:v>
                </c:pt>
                <c:pt idx="17">
                  <c:v>666</c:v>
                </c:pt>
                <c:pt idx="18">
                  <c:v>714</c:v>
                </c:pt>
                <c:pt idx="19">
                  <c:v>763</c:v>
                </c:pt>
                <c:pt idx="20">
                  <c:v>814</c:v>
                </c:pt>
                <c:pt idx="21">
                  <c:v>868</c:v>
                </c:pt>
                <c:pt idx="22">
                  <c:v>926</c:v>
                </c:pt>
                <c:pt idx="23">
                  <c:v>987</c:v>
                </c:pt>
                <c:pt idx="24">
                  <c:v>1051</c:v>
                </c:pt>
                <c:pt idx="25">
                  <c:v>1122</c:v>
                </c:pt>
                <c:pt idx="26">
                  <c:v>1195</c:v>
                </c:pt>
                <c:pt idx="27">
                  <c:v>1278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9D-4492-941E-BB8E2782A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0696"/>
        <c:axId val="663605792"/>
      </c:scatterChart>
      <c:valAx>
        <c:axId val="66360069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792"/>
        <c:crosses val="autoZero"/>
        <c:crossBetween val="midCat"/>
      </c:valAx>
      <c:valAx>
        <c:axId val="663605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069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'3e.ArdiData28Fixed'!$D$2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'3e.ArdiData28Fixed'!$D$2</c:f>
              <c:strCache>
                <c:ptCount val="1"/>
                <c:pt idx="0">
                  <c:v>Trend&amp;Seas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'3e.ArdiData28Fixed'!$A$98:$A$125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'3e.ArdiData28Fixed'!$D$98:$D$125</c:f>
              <c:numCache>
                <c:formatCode>General</c:formatCode>
                <c:ptCount val="28"/>
                <c:pt idx="0">
                  <c:v>23</c:v>
                </c:pt>
                <c:pt idx="1">
                  <c:v>66</c:v>
                </c:pt>
                <c:pt idx="2">
                  <c:v>117</c:v>
                </c:pt>
                <c:pt idx="3">
                  <c:v>140</c:v>
                </c:pt>
                <c:pt idx="4">
                  <c:v>166</c:v>
                </c:pt>
                <c:pt idx="5">
                  <c:v>198</c:v>
                </c:pt>
                <c:pt idx="6">
                  <c:v>259</c:v>
                </c:pt>
                <c:pt idx="7">
                  <c:v>292</c:v>
                </c:pt>
                <c:pt idx="8">
                  <c:v>319</c:v>
                </c:pt>
                <c:pt idx="9">
                  <c:v>363</c:v>
                </c:pt>
                <c:pt idx="10">
                  <c:v>421</c:v>
                </c:pt>
                <c:pt idx="11">
                  <c:v>460</c:v>
                </c:pt>
                <c:pt idx="12">
                  <c:v>495</c:v>
                </c:pt>
                <c:pt idx="13">
                  <c:v>531</c:v>
                </c:pt>
                <c:pt idx="14">
                  <c:v>580</c:v>
                </c:pt>
                <c:pt idx="15">
                  <c:v>624</c:v>
                </c:pt>
                <c:pt idx="16">
                  <c:v>664</c:v>
                </c:pt>
                <c:pt idx="17">
                  <c:v>708</c:v>
                </c:pt>
                <c:pt idx="18">
                  <c:v>781</c:v>
                </c:pt>
                <c:pt idx="19">
                  <c:v>819</c:v>
                </c:pt>
                <c:pt idx="20">
                  <c:v>866</c:v>
                </c:pt>
                <c:pt idx="21">
                  <c:v>930</c:v>
                </c:pt>
                <c:pt idx="22">
                  <c:v>1001</c:v>
                </c:pt>
                <c:pt idx="23">
                  <c:v>1047</c:v>
                </c:pt>
                <c:pt idx="24">
                  <c:v>1101</c:v>
                </c:pt>
                <c:pt idx="25">
                  <c:v>1149</c:v>
                </c:pt>
                <c:pt idx="26">
                  <c:v>1232</c:v>
                </c:pt>
                <c:pt idx="27">
                  <c:v>1278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A5-4C98-9162-EE1FD94FE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6576"/>
        <c:axId val="663606968"/>
      </c:scatterChart>
      <c:valAx>
        <c:axId val="66360657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6968"/>
        <c:crosses val="autoZero"/>
        <c:crossBetween val="midCat"/>
      </c:valAx>
      <c:valAx>
        <c:axId val="663606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657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'3e.ArdiData28Fixed'!$E$2</c:f>
          <c:strCache>
            <c:ptCount val="1"/>
            <c:pt idx="0">
              <c:v>Seas-No-Trend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'3e.ArdiData28Fixed'!$E$2</c:f>
              <c:strCache>
                <c:ptCount val="1"/>
                <c:pt idx="0">
                  <c:v>Seas-No-Trend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trendline>
            <c:spPr>
              <a:ln w="19050">
                <a:solidFill>
                  <a:srgbClr val="FF0000"/>
                </a:solidFill>
              </a:ln>
            </c:spPr>
            <c:trendlineType val="linear"/>
            <c:intercept val="0"/>
            <c:dispRSqr val="0"/>
            <c:dispEq val="0"/>
          </c:trendline>
          <c:xVal>
            <c:numRef>
              <c:f>'3e.ArdiData28Fixed'!$A$98:$A$125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'3e.ArdiData28Fixed'!$E$98:$E$125</c:f>
              <c:numCache>
                <c:formatCode>General</c:formatCode>
                <c:ptCount val="28"/>
                <c:pt idx="0">
                  <c:v>43</c:v>
                </c:pt>
                <c:pt idx="1">
                  <c:v>91</c:v>
                </c:pt>
                <c:pt idx="2">
                  <c:v>152</c:v>
                </c:pt>
                <c:pt idx="3">
                  <c:v>175</c:v>
                </c:pt>
                <c:pt idx="4">
                  <c:v>215</c:v>
                </c:pt>
                <c:pt idx="5">
                  <c:v>288</c:v>
                </c:pt>
                <c:pt idx="6">
                  <c:v>371</c:v>
                </c:pt>
                <c:pt idx="7">
                  <c:v>406</c:v>
                </c:pt>
                <c:pt idx="8">
                  <c:v>442</c:v>
                </c:pt>
                <c:pt idx="9">
                  <c:v>486</c:v>
                </c:pt>
                <c:pt idx="10">
                  <c:v>532</c:v>
                </c:pt>
                <c:pt idx="11">
                  <c:v>576</c:v>
                </c:pt>
                <c:pt idx="12">
                  <c:v>608</c:v>
                </c:pt>
                <c:pt idx="13">
                  <c:v>657</c:v>
                </c:pt>
                <c:pt idx="14">
                  <c:v>715</c:v>
                </c:pt>
                <c:pt idx="15">
                  <c:v>741</c:v>
                </c:pt>
                <c:pt idx="16">
                  <c:v>785</c:v>
                </c:pt>
                <c:pt idx="17">
                  <c:v>839</c:v>
                </c:pt>
                <c:pt idx="18">
                  <c:v>890</c:v>
                </c:pt>
                <c:pt idx="19">
                  <c:v>917</c:v>
                </c:pt>
                <c:pt idx="20">
                  <c:v>956</c:v>
                </c:pt>
                <c:pt idx="21">
                  <c:v>1002</c:v>
                </c:pt>
                <c:pt idx="22">
                  <c:v>1073</c:v>
                </c:pt>
                <c:pt idx="23">
                  <c:v>1096</c:v>
                </c:pt>
                <c:pt idx="24">
                  <c:v>1134</c:v>
                </c:pt>
                <c:pt idx="25">
                  <c:v>1181</c:v>
                </c:pt>
                <c:pt idx="26">
                  <c:v>1245</c:v>
                </c:pt>
                <c:pt idx="27">
                  <c:v>1278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29-4294-A1F9-13DADEF5F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604616"/>
        <c:axId val="663605008"/>
      </c:scatterChart>
      <c:valAx>
        <c:axId val="663604616"/>
        <c:scaling>
          <c:orientation val="minMax"/>
          <c:max val="28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663605008"/>
        <c:crosses val="autoZero"/>
        <c:crossBetween val="midCat"/>
      </c:valAx>
      <c:valAx>
        <c:axId val="6636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63604616"/>
        <c:crosses val="autoZero"/>
        <c:crossBetween val="midCat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'3f.ArdiData28Fixed)'!$B$2</c:f>
          <c:strCache>
            <c:ptCount val="1"/>
            <c:pt idx="0">
              <c:v>Stationary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'3f.ArdiData28Fixed)'!$K$1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'3f.ArdiData28Fixed)'!$F$2:$F$14</c:f>
              <c:strCache>
                <c:ptCount val="13"/>
                <c:pt idx="0">
                  <c:v>8 - 16</c:v>
                </c:pt>
                <c:pt idx="1">
                  <c:v>16 - 24</c:v>
                </c:pt>
                <c:pt idx="2">
                  <c:v>24 - 32</c:v>
                </c:pt>
                <c:pt idx="3">
                  <c:v>32 - 40</c:v>
                </c:pt>
                <c:pt idx="4">
                  <c:v>40 - 48</c:v>
                </c:pt>
                <c:pt idx="5">
                  <c:v>48 - 56</c:v>
                </c:pt>
                <c:pt idx="6">
                  <c:v>56 - 64</c:v>
                </c:pt>
                <c:pt idx="7">
                  <c:v>64 - 72</c:v>
                </c:pt>
                <c:pt idx="8">
                  <c:v>72 - 80</c:v>
                </c:pt>
                <c:pt idx="9">
                  <c:v>80 - 88</c:v>
                </c:pt>
                <c:pt idx="10">
                  <c:v>88 - 96</c:v>
                </c:pt>
                <c:pt idx="11">
                  <c:v>96 - 104</c:v>
                </c:pt>
                <c:pt idx="12">
                  <c:v>104 - 112</c:v>
                </c:pt>
              </c:strCache>
            </c:strRef>
          </c:cat>
          <c:val>
            <c:numRef>
              <c:f>'3f.ArdiData28Fixed)'!$K$2:$K$14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0.10714285714285714</c:v>
                </c:pt>
                <c:pt idx="3">
                  <c:v>0.21428571428571427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E2-4DA2-9BBE-88D53860A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1088"/>
        <c:axId val="663601480"/>
      </c:barChart>
      <c:catAx>
        <c:axId val="66360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1480"/>
        <c:crosses val="autoZero"/>
        <c:auto val="1"/>
        <c:lblAlgn val="ctr"/>
        <c:lblOffset val="100"/>
        <c:noMultiLvlLbl val="0"/>
      </c:catAx>
      <c:valAx>
        <c:axId val="6636014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1088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'3f.ArdiData28Fixed)'!$C$2</c:f>
          <c:strCache>
            <c:ptCount val="1"/>
            <c:pt idx="0">
              <c:v>Trend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'3f.ArdiData28Fixed)'!$K$1</c:f>
              <c:strCache>
                <c:ptCount val="1"/>
                <c:pt idx="0">
                  <c:v>Freq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'3f.ArdiData28Fixed)'!$F$2:$F$14</c:f>
              <c:strCache>
                <c:ptCount val="13"/>
                <c:pt idx="0">
                  <c:v>8 - 16</c:v>
                </c:pt>
                <c:pt idx="1">
                  <c:v>16 - 24</c:v>
                </c:pt>
                <c:pt idx="2">
                  <c:v>24 - 32</c:v>
                </c:pt>
                <c:pt idx="3">
                  <c:v>32 - 40</c:v>
                </c:pt>
                <c:pt idx="4">
                  <c:v>40 - 48</c:v>
                </c:pt>
                <c:pt idx="5">
                  <c:v>48 - 56</c:v>
                </c:pt>
                <c:pt idx="6">
                  <c:v>56 - 64</c:v>
                </c:pt>
                <c:pt idx="7">
                  <c:v>64 - 72</c:v>
                </c:pt>
                <c:pt idx="8">
                  <c:v>72 - 80</c:v>
                </c:pt>
                <c:pt idx="9">
                  <c:v>80 - 88</c:v>
                </c:pt>
                <c:pt idx="10">
                  <c:v>88 - 96</c:v>
                </c:pt>
                <c:pt idx="11">
                  <c:v>96 - 104</c:v>
                </c:pt>
                <c:pt idx="12">
                  <c:v>104 - 112</c:v>
                </c:pt>
              </c:strCache>
            </c:strRef>
          </c:cat>
          <c:val>
            <c:numRef>
              <c:f>'3f.ArdiData28Fixed)'!$K$2:$K$14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0.10714285714285714</c:v>
                </c:pt>
                <c:pt idx="3">
                  <c:v>0.21428571428571427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2-47DD-85F5-C98167A7C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2264"/>
        <c:axId val="663602656"/>
      </c:barChart>
      <c:catAx>
        <c:axId val="66360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2656"/>
        <c:crosses val="autoZero"/>
        <c:auto val="1"/>
        <c:lblAlgn val="ctr"/>
        <c:lblOffset val="100"/>
        <c:noMultiLvlLbl val="0"/>
      </c:catAx>
      <c:valAx>
        <c:axId val="66360265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2264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'3f.ArdiData28Fixed)'!$D$2</c:f>
          <c:strCache>
            <c:ptCount val="1"/>
            <c:pt idx="0">
              <c:v>Trend&amp;Seas</c:v>
            </c:pt>
          </c:strCache>
        </c:strRef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'3f.ArdiData28Fixed)'!$K$1</c:f>
              <c:strCache>
                <c:ptCount val="1"/>
                <c:pt idx="0">
                  <c:v>Freq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'3f.ArdiData28Fixed)'!$F$2:$F$14</c:f>
              <c:strCache>
                <c:ptCount val="13"/>
                <c:pt idx="0">
                  <c:v>8 - 16</c:v>
                </c:pt>
                <c:pt idx="1">
                  <c:v>16 - 24</c:v>
                </c:pt>
                <c:pt idx="2">
                  <c:v>24 - 32</c:v>
                </c:pt>
                <c:pt idx="3">
                  <c:v>32 - 40</c:v>
                </c:pt>
                <c:pt idx="4">
                  <c:v>40 - 48</c:v>
                </c:pt>
                <c:pt idx="5">
                  <c:v>48 - 56</c:v>
                </c:pt>
                <c:pt idx="6">
                  <c:v>56 - 64</c:v>
                </c:pt>
                <c:pt idx="7">
                  <c:v>64 - 72</c:v>
                </c:pt>
                <c:pt idx="8">
                  <c:v>72 - 80</c:v>
                </c:pt>
                <c:pt idx="9">
                  <c:v>80 - 88</c:v>
                </c:pt>
                <c:pt idx="10">
                  <c:v>88 - 96</c:v>
                </c:pt>
                <c:pt idx="11">
                  <c:v>96 - 104</c:v>
                </c:pt>
                <c:pt idx="12">
                  <c:v>104 - 112</c:v>
                </c:pt>
              </c:strCache>
            </c:strRef>
          </c:cat>
          <c:val>
            <c:numRef>
              <c:f>'3f.ArdiData28Fixed)'!$K$2:$K$14</c:f>
              <c:numCache>
                <c:formatCode>0.00</c:formatCode>
                <c:ptCount val="13"/>
                <c:pt idx="0">
                  <c:v>3.5714285714285712E-2</c:v>
                </c:pt>
                <c:pt idx="1">
                  <c:v>3.5714285714285712E-2</c:v>
                </c:pt>
                <c:pt idx="2">
                  <c:v>0.10714285714285714</c:v>
                </c:pt>
                <c:pt idx="3">
                  <c:v>0.21428571428571427</c:v>
                </c:pt>
                <c:pt idx="4">
                  <c:v>0.17857142857142858</c:v>
                </c:pt>
                <c:pt idx="5">
                  <c:v>0.14285714285714285</c:v>
                </c:pt>
                <c:pt idx="6">
                  <c:v>0.14285714285714285</c:v>
                </c:pt>
                <c:pt idx="7">
                  <c:v>7.1428571428571425E-2</c:v>
                </c:pt>
                <c:pt idx="8">
                  <c:v>3.5714285714285712E-2</c:v>
                </c:pt>
                <c:pt idx="9">
                  <c:v>3.5714285714285712E-2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1-4A71-8666-22698D88C6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63603440"/>
        <c:axId val="663603832"/>
      </c:barChart>
      <c:catAx>
        <c:axId val="66360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63603832"/>
        <c:crosses val="autoZero"/>
        <c:auto val="1"/>
        <c:lblAlgn val="ctr"/>
        <c:lblOffset val="100"/>
        <c:noMultiLvlLbl val="0"/>
      </c:catAx>
      <c:valAx>
        <c:axId val="6636038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663603440"/>
        <c:crosses val="autoZero"/>
        <c:crossBetween val="between"/>
      </c:valAx>
    </c:plotArea>
    <c:plotVisOnly val="1"/>
    <c:dispBlanksAs val="gap"/>
    <c:showDLblsOverMax val="0"/>
  </c:chart>
  <c:spPr>
    <a:ln w="38100">
      <a:solidFill>
        <a:sysClr val="windowText" lastClr="000000"/>
      </a:solidFill>
    </a:ln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4.xml"/><Relationship Id="rId3" Type="http://schemas.openxmlformats.org/officeDocument/2006/relationships/chart" Target="../charts/chart99.xml"/><Relationship Id="rId7" Type="http://schemas.openxmlformats.org/officeDocument/2006/relationships/chart" Target="../charts/chart103.xml"/><Relationship Id="rId12" Type="http://schemas.openxmlformats.org/officeDocument/2006/relationships/chart" Target="../charts/chart108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6" Type="http://schemas.openxmlformats.org/officeDocument/2006/relationships/chart" Target="../charts/chart102.xml"/><Relationship Id="rId11" Type="http://schemas.openxmlformats.org/officeDocument/2006/relationships/chart" Target="../charts/chart107.xml"/><Relationship Id="rId5" Type="http://schemas.openxmlformats.org/officeDocument/2006/relationships/chart" Target="../charts/chart101.xml"/><Relationship Id="rId10" Type="http://schemas.openxmlformats.org/officeDocument/2006/relationships/chart" Target="../charts/chart106.xml"/><Relationship Id="rId4" Type="http://schemas.openxmlformats.org/officeDocument/2006/relationships/chart" Target="../charts/chart100.xml"/><Relationship Id="rId9" Type="http://schemas.openxmlformats.org/officeDocument/2006/relationships/chart" Target="../charts/chart105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6.xml"/><Relationship Id="rId3" Type="http://schemas.openxmlformats.org/officeDocument/2006/relationships/chart" Target="../charts/chart111.xml"/><Relationship Id="rId7" Type="http://schemas.openxmlformats.org/officeDocument/2006/relationships/chart" Target="../charts/chart115.xml"/><Relationship Id="rId12" Type="http://schemas.openxmlformats.org/officeDocument/2006/relationships/chart" Target="../charts/chart120.xml"/><Relationship Id="rId2" Type="http://schemas.openxmlformats.org/officeDocument/2006/relationships/chart" Target="../charts/chart110.xml"/><Relationship Id="rId1" Type="http://schemas.openxmlformats.org/officeDocument/2006/relationships/chart" Target="../charts/chart109.xml"/><Relationship Id="rId6" Type="http://schemas.openxmlformats.org/officeDocument/2006/relationships/chart" Target="../charts/chart114.xml"/><Relationship Id="rId11" Type="http://schemas.openxmlformats.org/officeDocument/2006/relationships/chart" Target="../charts/chart119.xml"/><Relationship Id="rId5" Type="http://schemas.openxmlformats.org/officeDocument/2006/relationships/chart" Target="../charts/chart113.xml"/><Relationship Id="rId10" Type="http://schemas.openxmlformats.org/officeDocument/2006/relationships/chart" Target="../charts/chart118.xml"/><Relationship Id="rId4" Type="http://schemas.openxmlformats.org/officeDocument/2006/relationships/chart" Target="../charts/chart112.xml"/><Relationship Id="rId9" Type="http://schemas.openxmlformats.org/officeDocument/2006/relationships/chart" Target="../charts/chart117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8.xml"/><Relationship Id="rId3" Type="http://schemas.openxmlformats.org/officeDocument/2006/relationships/chart" Target="../charts/chart123.xml"/><Relationship Id="rId7" Type="http://schemas.openxmlformats.org/officeDocument/2006/relationships/chart" Target="../charts/chart127.xml"/><Relationship Id="rId12" Type="http://schemas.openxmlformats.org/officeDocument/2006/relationships/chart" Target="../charts/chart132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11" Type="http://schemas.openxmlformats.org/officeDocument/2006/relationships/chart" Target="../charts/chart131.xml"/><Relationship Id="rId5" Type="http://schemas.openxmlformats.org/officeDocument/2006/relationships/chart" Target="../charts/chart125.xml"/><Relationship Id="rId10" Type="http://schemas.openxmlformats.org/officeDocument/2006/relationships/chart" Target="../charts/chart130.xml"/><Relationship Id="rId4" Type="http://schemas.openxmlformats.org/officeDocument/2006/relationships/chart" Target="../charts/chart124.xml"/><Relationship Id="rId9" Type="http://schemas.openxmlformats.org/officeDocument/2006/relationships/chart" Target="../charts/chart12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12" Type="http://schemas.openxmlformats.org/officeDocument/2006/relationships/chart" Target="../charts/chart48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11" Type="http://schemas.openxmlformats.org/officeDocument/2006/relationships/chart" Target="../charts/chart47.xml"/><Relationship Id="rId5" Type="http://schemas.openxmlformats.org/officeDocument/2006/relationships/chart" Target="../charts/chart41.xml"/><Relationship Id="rId10" Type="http://schemas.openxmlformats.org/officeDocument/2006/relationships/chart" Target="../charts/chart46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12" Type="http://schemas.openxmlformats.org/officeDocument/2006/relationships/chart" Target="../charts/chart60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11" Type="http://schemas.openxmlformats.org/officeDocument/2006/relationships/chart" Target="../charts/chart59.xml"/><Relationship Id="rId5" Type="http://schemas.openxmlformats.org/officeDocument/2006/relationships/chart" Target="../charts/chart53.xml"/><Relationship Id="rId10" Type="http://schemas.openxmlformats.org/officeDocument/2006/relationships/chart" Target="../charts/chart58.xml"/><Relationship Id="rId4" Type="http://schemas.openxmlformats.org/officeDocument/2006/relationships/chart" Target="../charts/chart52.xml"/><Relationship Id="rId9" Type="http://schemas.openxmlformats.org/officeDocument/2006/relationships/chart" Target="../charts/chart57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0" Type="http://schemas.openxmlformats.org/officeDocument/2006/relationships/chart" Target="../charts/chart70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12" Type="http://schemas.openxmlformats.org/officeDocument/2006/relationships/chart" Target="../charts/chart84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11" Type="http://schemas.openxmlformats.org/officeDocument/2006/relationships/chart" Target="../charts/chart83.xml"/><Relationship Id="rId5" Type="http://schemas.openxmlformats.org/officeDocument/2006/relationships/chart" Target="../charts/chart77.xml"/><Relationship Id="rId10" Type="http://schemas.openxmlformats.org/officeDocument/2006/relationships/chart" Target="../charts/chart82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2.xml"/><Relationship Id="rId3" Type="http://schemas.openxmlformats.org/officeDocument/2006/relationships/chart" Target="../charts/chart87.xml"/><Relationship Id="rId7" Type="http://schemas.openxmlformats.org/officeDocument/2006/relationships/chart" Target="../charts/chart91.xml"/><Relationship Id="rId12" Type="http://schemas.openxmlformats.org/officeDocument/2006/relationships/chart" Target="../charts/chart96.xml"/><Relationship Id="rId2" Type="http://schemas.openxmlformats.org/officeDocument/2006/relationships/chart" Target="../charts/chart86.xml"/><Relationship Id="rId1" Type="http://schemas.openxmlformats.org/officeDocument/2006/relationships/chart" Target="../charts/chart85.xml"/><Relationship Id="rId6" Type="http://schemas.openxmlformats.org/officeDocument/2006/relationships/chart" Target="../charts/chart90.xml"/><Relationship Id="rId11" Type="http://schemas.openxmlformats.org/officeDocument/2006/relationships/chart" Target="../charts/chart95.xml"/><Relationship Id="rId5" Type="http://schemas.openxmlformats.org/officeDocument/2006/relationships/chart" Target="../charts/chart89.xml"/><Relationship Id="rId10" Type="http://schemas.openxmlformats.org/officeDocument/2006/relationships/chart" Target="../charts/chart94.xml"/><Relationship Id="rId4" Type="http://schemas.openxmlformats.org/officeDocument/2006/relationships/chart" Target="../charts/chart88.xml"/><Relationship Id="rId9" Type="http://schemas.openxmlformats.org/officeDocument/2006/relationships/chart" Target="../charts/chart9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201011</xdr:colOff>
      <xdr:row>23</xdr:row>
      <xdr:rowOff>55728</xdr:rowOff>
    </xdr:from>
    <xdr:to>
      <xdr:col>12</xdr:col>
      <xdr:colOff>172436</xdr:colOff>
      <xdr:row>36</xdr:row>
      <xdr:rowOff>89064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15CB66-53CF-45A7-A595-A6C485885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271137</xdr:colOff>
      <xdr:row>23</xdr:row>
      <xdr:rowOff>79722</xdr:rowOff>
    </xdr:from>
    <xdr:to>
      <xdr:col>18</xdr:col>
      <xdr:colOff>23096</xdr:colOff>
      <xdr:row>36</xdr:row>
      <xdr:rowOff>108297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97FCAA4-BCA3-4606-9DBE-CBD38B2C7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266594</xdr:colOff>
      <xdr:row>23</xdr:row>
      <xdr:rowOff>81823</xdr:rowOff>
    </xdr:from>
    <xdr:to>
      <xdr:col>25</xdr:col>
      <xdr:colOff>160775</xdr:colOff>
      <xdr:row>36</xdr:row>
      <xdr:rowOff>96110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EB7C04C-871C-48A8-AD57-47E32AEE7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177690</xdr:colOff>
      <xdr:row>37</xdr:row>
      <xdr:rowOff>158038</xdr:rowOff>
    </xdr:from>
    <xdr:to>
      <xdr:col>12</xdr:col>
      <xdr:colOff>123280</xdr:colOff>
      <xdr:row>53</xdr:row>
      <xdr:rowOff>10498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D0247BA-8C28-4F41-84F0-597C83E97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273239</xdr:colOff>
      <xdr:row>37</xdr:row>
      <xdr:rowOff>164902</xdr:rowOff>
    </xdr:from>
    <xdr:to>
      <xdr:col>18</xdr:col>
      <xdr:colOff>12148</xdr:colOff>
      <xdr:row>53</xdr:row>
      <xdr:rowOff>28323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932AE2B-9F9B-426F-866A-6DCBF8ABC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228802</xdr:colOff>
      <xdr:row>37</xdr:row>
      <xdr:rowOff>157475</xdr:rowOff>
    </xdr:from>
    <xdr:to>
      <xdr:col>25</xdr:col>
      <xdr:colOff>143077</xdr:colOff>
      <xdr:row>53</xdr:row>
      <xdr:rowOff>27745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378A8DD-C401-4E77-A053-89C2A78C2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AE2FB3-8742-4FD4-85FD-B925DC6B9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DD15761-68F2-49CF-A67F-42762210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85ED636-2CDE-4004-9306-CD9346329F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B860D4B-1B2F-4704-B347-2F92456B4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C5D0FD4-6FE4-4CC7-ADF8-5CA03ACA7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5AA0F05-068E-47FF-860D-0165E466F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E998A29-4FDD-4E9F-A882-F0FE4CB3D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45150D6-101C-4C73-B7CF-2DF8835A3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A058765-701A-498E-8B8A-31D78EE39A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BA5B43D-BCF0-45FF-9732-89EDD7CF4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B7A89DC-1EAC-4CCB-BFE5-98F25B3F8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1B26434-C759-4BE3-BDCF-75DA7ABE3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F39D3-BEAA-4AC1-8193-BC2F6793B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426925-6BA2-4490-A36C-24D3934C8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1F0EC4-E5E3-4263-9745-AD1732E7E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308B983-1F41-41CE-A9B9-CF9F0564E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51A2C54-75F2-4C54-9391-35F8D3357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7293F8F-5A55-4BB3-9392-5FE0FCDD0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BA93E03-AB87-4BA8-AD08-36F3079DF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C04244C-1536-4147-B209-FA442928C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4967075-417A-41AA-AA82-858A165F6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CCBBA8D-C124-4C83-8130-CCC8004779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39E95F9-9F3D-4B39-B706-F714AF418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CD12BBA9-F153-4EA7-AFFF-18C860852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00CFDD-8D78-41A9-BAE2-A284BFA2B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C9C327-77BB-418F-AED3-B26415AD1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FA6FFDA-BE76-44B3-8113-38577C87C1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6ADBCF3-C914-4B3B-B3A2-051E4210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5E89BCC-23C6-4625-98A2-DDCBD348E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D434B09-654A-4488-A177-FAF302FEA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2FA2FB3-D785-4634-A9FE-03ED36FB3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B534E28-F41E-4FBB-B869-CC05086B0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EE62A68-ECA3-43EB-9D0C-B1CD71F5D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418880B-E32D-4E17-B183-EE75A70EE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7D72E8E-D953-4A9E-8544-D8FD9A55C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027DA1F-F4AF-4975-953D-65EB73114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201011</xdr:colOff>
      <xdr:row>23</xdr:row>
      <xdr:rowOff>55728</xdr:rowOff>
    </xdr:from>
    <xdr:to>
      <xdr:col>12</xdr:col>
      <xdr:colOff>172436</xdr:colOff>
      <xdr:row>36</xdr:row>
      <xdr:rowOff>89064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8C3BF0-F8BF-4A8A-BA0A-9A4F8200C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271137</xdr:colOff>
      <xdr:row>23</xdr:row>
      <xdr:rowOff>79722</xdr:rowOff>
    </xdr:from>
    <xdr:to>
      <xdr:col>18</xdr:col>
      <xdr:colOff>23096</xdr:colOff>
      <xdr:row>36</xdr:row>
      <xdr:rowOff>108297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A12B5D8-59E0-4F8C-9DF4-826B5F88D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266594</xdr:colOff>
      <xdr:row>23</xdr:row>
      <xdr:rowOff>81823</xdr:rowOff>
    </xdr:from>
    <xdr:to>
      <xdr:col>25</xdr:col>
      <xdr:colOff>160775</xdr:colOff>
      <xdr:row>36</xdr:row>
      <xdr:rowOff>96110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0D0DDDC-270A-45FF-83C9-D6B724C56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177690</xdr:colOff>
      <xdr:row>37</xdr:row>
      <xdr:rowOff>158038</xdr:rowOff>
    </xdr:from>
    <xdr:to>
      <xdr:col>12</xdr:col>
      <xdr:colOff>123280</xdr:colOff>
      <xdr:row>53</xdr:row>
      <xdr:rowOff>10498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BB7AF78-22DC-486B-8D3F-14A063D52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273239</xdr:colOff>
      <xdr:row>37</xdr:row>
      <xdr:rowOff>164902</xdr:rowOff>
    </xdr:from>
    <xdr:to>
      <xdr:col>18</xdr:col>
      <xdr:colOff>12148</xdr:colOff>
      <xdr:row>53</xdr:row>
      <xdr:rowOff>28323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904C06A-FE8B-452F-9EF3-C703189AD9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228802</xdr:colOff>
      <xdr:row>37</xdr:row>
      <xdr:rowOff>157475</xdr:rowOff>
    </xdr:from>
    <xdr:to>
      <xdr:col>25</xdr:col>
      <xdr:colOff>143077</xdr:colOff>
      <xdr:row>53</xdr:row>
      <xdr:rowOff>27745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DC585DB-E0B0-4F2E-AC6B-64621DB8E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9CED95-12A7-4FCA-BE27-E2E4172CA0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FD207A-E28A-4309-980B-487C19C71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1510C5-67BD-4FBA-9C1C-1BCAAA4A5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058BFC8-A19B-4536-84B2-8B4F08CC0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094402-FF62-4AB4-8D44-9132F3ABF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963622D-900F-4CD6-8D3D-C5054F15B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791DC43-1372-4ACD-914D-D3EB3FFC4B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756FB81-502B-456A-B28A-D04E19512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6388FA8-109E-44DA-87ED-22D0A1299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8866776-F14D-4B99-ADAF-3CD7D6333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E569820-4076-4FFE-8060-7AE44DBBC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2F2A690F-C922-4BDF-AC84-098E0C4CC2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552093</xdr:colOff>
      <xdr:row>2</xdr:row>
      <xdr:rowOff>10698</xdr:rowOff>
    </xdr:from>
    <xdr:to>
      <xdr:col>12</xdr:col>
      <xdr:colOff>523518</xdr:colOff>
      <xdr:row>14</xdr:row>
      <xdr:rowOff>133331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2B6917-ABCE-48A1-B4A3-8A668634D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51329</xdr:colOff>
      <xdr:row>1</xdr:row>
      <xdr:rowOff>215578</xdr:rowOff>
    </xdr:from>
    <xdr:to>
      <xdr:col>18</xdr:col>
      <xdr:colOff>413864</xdr:colOff>
      <xdr:row>14</xdr:row>
      <xdr:rowOff>115168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16A753-3441-4AB2-BC1E-C18FDB17D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556589</xdr:colOff>
      <xdr:row>2</xdr:row>
      <xdr:rowOff>24055</xdr:rowOff>
    </xdr:from>
    <xdr:to>
      <xdr:col>25</xdr:col>
      <xdr:colOff>458402</xdr:colOff>
      <xdr:row>14</xdr:row>
      <xdr:rowOff>127639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73C19E-2009-495C-8521-8932E5791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4B1464-8707-4511-B96C-927ECDFD14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EEFB157-386A-4B16-96A6-AD07A4696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19A9734-6EDC-44C8-929A-8FFA428E3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7940514-BE71-4A4A-86F0-822435827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569362</xdr:colOff>
      <xdr:row>2</xdr:row>
      <xdr:rowOff>15264</xdr:rowOff>
    </xdr:from>
    <xdr:to>
      <xdr:col>32</xdr:col>
      <xdr:colOff>512389</xdr:colOff>
      <xdr:row>14</xdr:row>
      <xdr:rowOff>118848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FE4580C-5572-4971-96AB-2CB40CB28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3911D1E-4FCC-4DE1-9F3D-F9AA82728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C5A0021-1917-41FE-9CF2-1E744C07E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097195C-CC98-4735-A34D-6E1C093B5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F31B972-0CF0-4ABB-8E4E-3538BD39B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A7C98C-A5E7-4940-97A1-94D25A163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9F54C2-3253-4B4E-988A-2F276A62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CBE17A-8F51-4958-A6C1-C9FECAF31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116896</xdr:colOff>
      <xdr:row>31</xdr:row>
      <xdr:rowOff>101167</xdr:rowOff>
    </xdr:from>
    <xdr:to>
      <xdr:col>13</xdr:col>
      <xdr:colOff>62486</xdr:colOff>
      <xdr:row>46</xdr:row>
      <xdr:rowOff>161644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119294B-2FD9-4E0A-9D18-657F9195C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240156</xdr:colOff>
      <xdr:row>31</xdr:row>
      <xdr:rowOff>115293</xdr:rowOff>
    </xdr:from>
    <xdr:to>
      <xdr:col>18</xdr:col>
      <xdr:colOff>589641</xdr:colOff>
      <xdr:row>46</xdr:row>
      <xdr:rowOff>186310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7D26E32-B33D-4CA2-A411-0C9D641F3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31</xdr:row>
      <xdr:rowOff>108786</xdr:rowOff>
    </xdr:from>
    <xdr:to>
      <xdr:col>26</xdr:col>
      <xdr:colOff>329</xdr:colOff>
      <xdr:row>46</xdr:row>
      <xdr:rowOff>186995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E6C2061-CA9F-4639-B000-44BDD040D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109616</xdr:colOff>
      <xdr:row>31</xdr:row>
      <xdr:rowOff>111431</xdr:rowOff>
    </xdr:from>
    <xdr:to>
      <xdr:col>33</xdr:col>
      <xdr:colOff>3411</xdr:colOff>
      <xdr:row>46</xdr:row>
      <xdr:rowOff>171907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0C10A7D-A65D-4527-898C-C9CBF6607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7C0451C-EE14-4A03-A6BA-8F1E72975B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104386</xdr:colOff>
      <xdr:row>47</xdr:row>
      <xdr:rowOff>84895</xdr:rowOff>
    </xdr:from>
    <xdr:to>
      <xdr:col>13</xdr:col>
      <xdr:colOff>49976</xdr:colOff>
      <xdr:row>62</xdr:row>
      <xdr:rowOff>145714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83AC972-6A68-4EBF-AA59-B8B37C8823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227647</xdr:colOff>
      <xdr:row>47</xdr:row>
      <xdr:rowOff>99021</xdr:rowOff>
    </xdr:from>
    <xdr:to>
      <xdr:col>18</xdr:col>
      <xdr:colOff>568237</xdr:colOff>
      <xdr:row>62</xdr:row>
      <xdr:rowOff>170380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70586FE-C434-4324-AEE2-5D2D4A417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71255</xdr:colOff>
      <xdr:row>47</xdr:row>
      <xdr:rowOff>102778</xdr:rowOff>
    </xdr:from>
    <xdr:to>
      <xdr:col>25</xdr:col>
      <xdr:colOff>602976</xdr:colOff>
      <xdr:row>62</xdr:row>
      <xdr:rowOff>180986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9253A331-4D42-4FFA-B0F7-5FA61CE7BA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146716</xdr:colOff>
      <xdr:row>47</xdr:row>
      <xdr:rowOff>115003</xdr:rowOff>
    </xdr:from>
    <xdr:to>
      <xdr:col>33</xdr:col>
      <xdr:colOff>40511</xdr:colOff>
      <xdr:row>62</xdr:row>
      <xdr:rowOff>175821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77238CC5-25D4-4CD0-953E-EC5EC5A8E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407D29-7D37-4010-AE57-F75630BD90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6AFE5BF-BE45-45E0-88E9-92B0FFFF7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0A1902-6241-4D41-A9B6-972796B534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CE35EC2-4FF0-4328-900E-6B7914245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89167B-FB1F-4DDB-844D-57F4C3A59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5BE840-AACA-45D5-ACCC-5EC16F566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DAEF87B-9846-4C7A-9878-BCDD4B03C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82A90AD-AEA6-4FB5-AEEE-E3DC4D664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C4E6951-D773-4FAB-B934-988817A98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E497D9E-3BDF-4CA7-BC46-BB06836ED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527255A7-1351-486C-9BB8-3846EC0CA0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E1C15478-0D72-4CCB-A1D2-757D7D8960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CF90F7-A5A5-484F-8B55-733D53250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C98417B-22D8-48BD-A084-649291941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8923436-9075-499E-A16A-CB40A2FFE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D16DDFF-776D-4940-8B3A-15831F864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9CE6F1E-6516-4243-8055-62D9D47E0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0B12A41-723F-4F0D-B427-8399931DB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CFF2E00-397A-43BD-871B-00141C144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409FE2B-A34C-4404-A889-8B90F810F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557E891-FC9E-4CB8-A865-470D6D42B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48ED8468-740E-4E09-ADDB-373BD94EAE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CA8D042-9D72-498F-989D-8D4C5C77F8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399D81FB-0AE9-40F0-8360-A5CDD5FFD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FC1DD-E03F-43F8-AAB7-A2B3EBBDB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DE1976-195F-44DC-98D8-44275D27E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1C75F8-6C1D-4898-86AF-6C503E9B1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6F3696A-EBB8-416F-A709-F8ACE7B9F0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8EDE6FE-3A35-416F-9231-62A18CED5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0CCC1F5-5137-4120-B610-AD1950F87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9BA08D9-E629-4D3E-BC0C-2B144093A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D15A324-70C9-4958-B77B-C59BF51DF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78CF698-0009-4CB8-8D1A-785BBB95B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286F345-8A16-4AB3-A142-DA4CAB589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4227DBFF-AB6D-4375-8917-B8A572B05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F86990C-8BDD-4D3D-A273-C96469844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115530</xdr:colOff>
      <xdr:row>17</xdr:row>
      <xdr:rowOff>80151</xdr:rowOff>
    </xdr:from>
    <xdr:to>
      <xdr:col>13</xdr:col>
      <xdr:colOff>86955</xdr:colOff>
      <xdr:row>30</xdr:row>
      <xdr:rowOff>113487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BE833C-7220-4B65-B9FD-0154BF565D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210079</xdr:colOff>
      <xdr:row>17</xdr:row>
      <xdr:rowOff>116358</xdr:rowOff>
    </xdr:from>
    <xdr:to>
      <xdr:col>18</xdr:col>
      <xdr:colOff>572614</xdr:colOff>
      <xdr:row>30</xdr:row>
      <xdr:rowOff>144933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65A727-0A2A-4EA0-B32A-76CB4B2CC8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50574</xdr:colOff>
      <xdr:row>17</xdr:row>
      <xdr:rowOff>133195</xdr:rowOff>
    </xdr:from>
    <xdr:to>
      <xdr:col>25</xdr:col>
      <xdr:colOff>567543</xdr:colOff>
      <xdr:row>30</xdr:row>
      <xdr:rowOff>147482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E9A744-0E50-4A3E-8215-7824F5E1D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176426</xdr:colOff>
      <xdr:row>41</xdr:row>
      <xdr:rowOff>31714</xdr:rowOff>
    </xdr:from>
    <xdr:to>
      <xdr:col>13</xdr:col>
      <xdr:colOff>122016</xdr:colOff>
      <xdr:row>56</xdr:row>
      <xdr:rowOff>92192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05872A6-F38E-432D-82D7-BEBA34177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250078</xdr:colOff>
      <xdr:row>41</xdr:row>
      <xdr:rowOff>6152</xdr:rowOff>
    </xdr:from>
    <xdr:to>
      <xdr:col>18</xdr:col>
      <xdr:colOff>599563</xdr:colOff>
      <xdr:row>56</xdr:row>
      <xdr:rowOff>77170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0396863-AED9-479E-B311-F4942A512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73842</xdr:colOff>
      <xdr:row>40</xdr:row>
      <xdr:rowOff>208005</xdr:rowOff>
    </xdr:from>
    <xdr:to>
      <xdr:col>26</xdr:col>
      <xdr:colOff>329</xdr:colOff>
      <xdr:row>56</xdr:row>
      <xdr:rowOff>77855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5A07E7C-29E2-46FF-BA72-0D5435C33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139381</xdr:colOff>
      <xdr:row>41</xdr:row>
      <xdr:rowOff>12212</xdr:rowOff>
    </xdr:from>
    <xdr:to>
      <xdr:col>33</xdr:col>
      <xdr:colOff>33176</xdr:colOff>
      <xdr:row>56</xdr:row>
      <xdr:rowOff>72689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9B58D41-9BE8-4184-8CB7-36840B37B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73269</xdr:colOff>
      <xdr:row>17</xdr:row>
      <xdr:rowOff>134327</xdr:rowOff>
    </xdr:from>
    <xdr:to>
      <xdr:col>33</xdr:col>
      <xdr:colOff>16295</xdr:colOff>
      <xdr:row>30</xdr:row>
      <xdr:rowOff>148614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003B400-A19E-4E1C-B1A0-B186AA8E68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263136</xdr:colOff>
      <xdr:row>66</xdr:row>
      <xdr:rowOff>184114</xdr:rowOff>
    </xdr:from>
    <xdr:to>
      <xdr:col>13</xdr:col>
      <xdr:colOff>208726</xdr:colOff>
      <xdr:row>82</xdr:row>
      <xdr:rowOff>36574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A68484F-0958-4BC2-BCFD-4489A0D4E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336788</xdr:colOff>
      <xdr:row>66</xdr:row>
      <xdr:rowOff>158552</xdr:rowOff>
    </xdr:from>
    <xdr:to>
      <xdr:col>19</xdr:col>
      <xdr:colOff>62222</xdr:colOff>
      <xdr:row>82</xdr:row>
      <xdr:rowOff>21552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37EF789-52B0-4116-A1EB-810D278CE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160552</xdr:colOff>
      <xdr:row>66</xdr:row>
      <xdr:rowOff>152388</xdr:rowOff>
    </xdr:from>
    <xdr:to>
      <xdr:col>26</xdr:col>
      <xdr:colOff>87039</xdr:colOff>
      <xdr:row>82</xdr:row>
      <xdr:rowOff>22237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00668D2-4E48-47A6-BD3A-E89FA7AE8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226091</xdr:colOff>
      <xdr:row>66</xdr:row>
      <xdr:rowOff>164612</xdr:rowOff>
    </xdr:from>
    <xdr:to>
      <xdr:col>33</xdr:col>
      <xdr:colOff>119886</xdr:colOff>
      <xdr:row>82</xdr:row>
      <xdr:rowOff>17071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DF194209-CCB0-44E2-B3D6-5F6EA957A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DA0D-15D2-45AD-AA19-32C75742285D}">
  <dimension ref="A1:AN89"/>
  <sheetViews>
    <sheetView tabSelected="1" zoomScale="87" zoomScaleNormal="87" workbookViewId="0">
      <selection activeCell="Q60" sqref="Q60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9.14062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1.71093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27" width="9.140625" style="12"/>
    <col min="28" max="30" width="9.28515625" style="12" bestFit="1" customWidth="1"/>
    <col min="31" max="31" width="12.28515625" style="12" customWidth="1"/>
    <col min="32" max="32" width="10.140625" style="12" bestFit="1" customWidth="1"/>
    <col min="33" max="33" width="9.28515625" style="12" bestFit="1" customWidth="1"/>
    <col min="34" max="34" width="10.42578125" style="12" bestFit="1" customWidth="1"/>
    <col min="35" max="36" width="9.28515625" style="12" bestFit="1" customWidth="1"/>
    <col min="37" max="16384" width="9.140625" style="12"/>
  </cols>
  <sheetData>
    <row r="1" spans="1:40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11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13" t="s">
        <v>18</v>
      </c>
      <c r="AB1" s="4"/>
      <c r="AC1" s="14" t="s">
        <v>14</v>
      </c>
      <c r="AD1" s="14"/>
      <c r="AE1" s="14"/>
      <c r="AF1" s="4"/>
      <c r="AG1" s="74" t="s">
        <v>49</v>
      </c>
      <c r="AH1" s="72">
        <f ca="1">RANDBETWEEN(100,150)</f>
        <v>109</v>
      </c>
      <c r="AI1" s="73" t="s">
        <v>48</v>
      </c>
      <c r="AJ1" s="72">
        <f ca="1">RANDBETWEEN(5,15)</f>
        <v>14</v>
      </c>
      <c r="AK1" s="15">
        <v>5</v>
      </c>
      <c r="AL1" s="4"/>
    </row>
    <row r="2" spans="1:40" ht="17.25" thickBot="1" x14ac:dyDescent="0.35">
      <c r="A2" s="16" t="s">
        <v>0</v>
      </c>
      <c r="B2" s="17" t="s">
        <v>47</v>
      </c>
      <c r="C2" s="18" t="s">
        <v>15</v>
      </c>
      <c r="D2" s="19" t="s">
        <v>17</v>
      </c>
      <c r="F2" s="21" t="str">
        <f ca="1">G2&amp;" - "&amp;H2</f>
        <v>0 - 1000</v>
      </c>
      <c r="G2" s="65">
        <f ca="1">Y4</f>
        <v>0</v>
      </c>
      <c r="H2" s="22">
        <f ca="1">G2+$Y$3</f>
        <v>1000</v>
      </c>
      <c r="I2" s="23">
        <f ca="1">COUNTIF($C$3:$C$77, "&lt;"&amp;H2)</f>
        <v>1</v>
      </c>
      <c r="J2" s="23">
        <f ca="1">I2</f>
        <v>1</v>
      </c>
      <c r="K2" s="24">
        <f ca="1">J2/$J$15</f>
        <v>1.3333333333333334E-2</v>
      </c>
      <c r="L2" s="25">
        <f ca="1">I2/$J$15</f>
        <v>1.3333333333333334E-2</v>
      </c>
      <c r="N2" s="64" t="s">
        <v>8</v>
      </c>
      <c r="O2" s="63">
        <f ca="1">AVERAGE(B$3:B$77)</f>
        <v>5089.5333333333338</v>
      </c>
      <c r="P2" s="63">
        <f ca="1">AVERAGE(C$3:C$77)</f>
        <v>5089.5333333333338</v>
      </c>
      <c r="Q2" s="63">
        <f ca="1">AVERAGE(D$3:D$77)</f>
        <v>5089.5333333333338</v>
      </c>
      <c r="V2" s="12" t="s">
        <v>27</v>
      </c>
      <c r="Y2" s="12">
        <f ca="1">ROUND(O6/10,0)</f>
        <v>1133</v>
      </c>
      <c r="AB2" s="4"/>
      <c r="AC2" s="15"/>
      <c r="AD2" s="4" t="s">
        <v>16</v>
      </c>
      <c r="AE2" s="15" t="s">
        <v>46</v>
      </c>
      <c r="AG2" s="4" t="s">
        <v>45</v>
      </c>
      <c r="AH2" s="4"/>
      <c r="AI2" s="70"/>
      <c r="AJ2" s="4"/>
      <c r="AK2" s="4"/>
    </row>
    <row r="3" spans="1:40" ht="16.5" x14ac:dyDescent="0.3">
      <c r="A3" s="1">
        <v>1</v>
      </c>
      <c r="B3" s="26">
        <f ca="1">INDEX($AD$3:$AD$77,RANK(AB3,$AB$3:$AB$77))</f>
        <v>8035</v>
      </c>
      <c r="C3" s="27">
        <f ca="1">VLOOKUP(SMALL($AA$3:$AA$77,ROWS(C$3:C3)),$AA$3:$AD$77,4,0)</f>
        <v>1606</v>
      </c>
      <c r="D3" s="28">
        <f ca="1">AD3</f>
        <v>933</v>
      </c>
      <c r="E3" s="56"/>
      <c r="F3" s="30" t="str">
        <f ca="1">G3&amp;" - "&amp;H3</f>
        <v>1000 - 2000</v>
      </c>
      <c r="G3" s="31">
        <f ca="1">H2</f>
        <v>1000</v>
      </c>
      <c r="H3" s="32">
        <f ca="1">G3+$Y$3</f>
        <v>2000</v>
      </c>
      <c r="I3" s="58">
        <f ca="1">COUNTIF($C$3:$C$77, "&lt;"&amp;H3)</f>
        <v>11</v>
      </c>
      <c r="J3" s="58">
        <f ca="1">I3-I2</f>
        <v>10</v>
      </c>
      <c r="K3" s="47">
        <f ca="1">J3/$J$15</f>
        <v>0.13333333333333333</v>
      </c>
      <c r="L3" s="34">
        <f ca="1">I3/$J$15</f>
        <v>0.14666666666666667</v>
      </c>
      <c r="N3" s="49" t="s">
        <v>24</v>
      </c>
      <c r="O3" s="49">
        <f ca="1">MEDIAN(B$3:B$77)</f>
        <v>4963</v>
      </c>
      <c r="P3" s="49">
        <f ca="1">MEDIAN(C$3:C$77)</f>
        <v>4963</v>
      </c>
      <c r="Q3" s="49">
        <f ca="1">MEDIAN(D$3:D$77)</f>
        <v>4963</v>
      </c>
      <c r="V3" s="12" t="s">
        <v>28</v>
      </c>
      <c r="Y3" s="12">
        <f ca="1">ROUND(Y2,-LEN(Y2)+1)</f>
        <v>1000</v>
      </c>
      <c r="AA3" s="12">
        <f ca="1">ROWS(AA$3:AA3)/5+RAND()</f>
        <v>1.1367797340303105</v>
      </c>
      <c r="AB3" s="4">
        <f ca="1">RAND()</f>
        <v>0.36228687868364962</v>
      </c>
      <c r="AC3" s="15">
        <f ca="1">MATCH(SMALL($AA$3:$AA$77,ROWS(AC$3:AC3)),$AA$3:$AA$77,0)</f>
        <v>4</v>
      </c>
      <c r="AD3" s="35">
        <f ca="1">ROUND(10*($AH$1+$AJ$1*ROWS(AH$3:AH3))*(VLOOKUP(IF(MOD(ROWS(AH$3:AH3),$AL$7)&lt;&gt;0,MOD(ROWS(AH$3:AH3),$AL$7),$AL$7),$AL$3:$AM$7,2)+0.5*((RAND()-0.5))),0)</f>
        <v>933</v>
      </c>
      <c r="AE3" s="15"/>
      <c r="AG3" s="4"/>
      <c r="AH3" s="4"/>
      <c r="AI3" s="70"/>
      <c r="AJ3" s="4"/>
      <c r="AK3" s="4"/>
      <c r="AL3" s="12">
        <v>1</v>
      </c>
      <c r="AM3" s="12">
        <v>0.7</v>
      </c>
      <c r="AN3" s="12">
        <f>AM3/AVERAGE($AM$3:$AM$7)</f>
        <v>0.85365853658536583</v>
      </c>
    </row>
    <row r="4" spans="1:40" ht="16.5" x14ac:dyDescent="0.3">
      <c r="A4" s="1">
        <v>2</v>
      </c>
      <c r="B4" s="26">
        <f ca="1">INDEX($AD$3:$AD$77,RANK(AB4,$AB$3:$AB$77))</f>
        <v>5009</v>
      </c>
      <c r="C4" s="27">
        <f ca="1">VLOOKUP(SMALL($AA$3:$AA$77,ROWS(C$3:C4)),$AA$3:$AD$77,4,0)</f>
        <v>933</v>
      </c>
      <c r="D4" s="28">
        <f ca="1">AD4</f>
        <v>1301</v>
      </c>
      <c r="E4" s="56"/>
      <c r="F4" s="30" t="str">
        <f ca="1">G4&amp;" - "&amp;H4</f>
        <v>2000 - 3000</v>
      </c>
      <c r="G4" s="31">
        <f ca="1">H3</f>
        <v>2000</v>
      </c>
      <c r="H4" s="32">
        <f ca="1">G4+$Y$3</f>
        <v>3000</v>
      </c>
      <c r="I4" s="58">
        <f ca="1">COUNTIF($C$3:$C$77, "&lt;"&amp;H4)</f>
        <v>23</v>
      </c>
      <c r="J4" s="58">
        <f ca="1">I4-I3</f>
        <v>12</v>
      </c>
      <c r="K4" s="47">
        <f ca="1">J4/$J$15</f>
        <v>0.16</v>
      </c>
      <c r="L4" s="34">
        <f ca="1">I4/$J$15</f>
        <v>0.30666666666666664</v>
      </c>
      <c r="N4" s="62" t="s">
        <v>9</v>
      </c>
      <c r="O4" s="61">
        <f ca="1">MAX(B$3:B$77)</f>
        <v>12258</v>
      </c>
      <c r="P4" s="61">
        <f ca="1">MAX(C$3:C$77)</f>
        <v>12258</v>
      </c>
      <c r="Q4" s="61">
        <f ca="1">MAX(D$3:D$77)</f>
        <v>12258</v>
      </c>
      <c r="V4" s="12" t="s">
        <v>29</v>
      </c>
      <c r="Y4" s="12">
        <f ca="1">Y3*INT(O5/Y3)</f>
        <v>0</v>
      </c>
      <c r="AA4" s="12">
        <f ca="1">ROWS(AA$3:AA4)/5+RAND()</f>
        <v>1.3451067090287809</v>
      </c>
      <c r="AB4" s="4">
        <f ca="1">RAND()</f>
        <v>0.57343118210437383</v>
      </c>
      <c r="AC4" s="15">
        <f ca="1">MATCH(SMALL($AA$3:$AA$77,ROWS(AC$3:AC4)),$AA$3:$AA$77,0)</f>
        <v>1</v>
      </c>
      <c r="AD4" s="35">
        <f ca="1">ROUND(10*($AH$1+$AJ$1*ROWS(AH$3:AH4))*(VLOOKUP(IF(MOD(ROWS(AH$3:AH4),$AL$7)&lt;&gt;0,MOD(ROWS(AH$3:AH4),$AL$7),$AL$7),$AL$3:$AM$7,2)+0.5*((RAND()-0.5))),0)</f>
        <v>1301</v>
      </c>
      <c r="AE4" s="15"/>
      <c r="AG4" s="4"/>
      <c r="AH4" s="4"/>
      <c r="AI4" s="70"/>
      <c r="AJ4" s="4"/>
      <c r="AK4" s="4"/>
      <c r="AL4" s="12">
        <v>2</v>
      </c>
      <c r="AM4" s="12">
        <v>0.9</v>
      </c>
      <c r="AN4" s="12">
        <f>AM4/AVERAGE($AM$3:$AM$7)</f>
        <v>1.0975609756097562</v>
      </c>
    </row>
    <row r="5" spans="1:40" ht="16.5" x14ac:dyDescent="0.3">
      <c r="A5" s="1">
        <v>3</v>
      </c>
      <c r="B5" s="26">
        <f ca="1">INDEX($AD$3:$AD$77,RANK(AB5,$AB$3:$AB$77))</f>
        <v>3384</v>
      </c>
      <c r="C5" s="27">
        <f ca="1">VLOOKUP(SMALL($AA$3:$AA$77,ROWS(C$3:C5)),$AA$3:$AD$77,4,0)</f>
        <v>1301</v>
      </c>
      <c r="D5" s="28">
        <f ca="1">AD5</f>
        <v>1430</v>
      </c>
      <c r="E5" s="56"/>
      <c r="F5" s="30" t="str">
        <f ca="1">G5&amp;" - "&amp;H5</f>
        <v>3000 - 4000</v>
      </c>
      <c r="G5" s="31">
        <f ca="1">H4</f>
        <v>3000</v>
      </c>
      <c r="H5" s="32">
        <f ca="1">G5+$Y$3</f>
        <v>4000</v>
      </c>
      <c r="I5" s="58">
        <f ca="1">COUNTIF($C$3:$C$77, "&lt;"&amp;H5)</f>
        <v>31</v>
      </c>
      <c r="J5" s="58">
        <f ca="1">I5-I4</f>
        <v>8</v>
      </c>
      <c r="K5" s="47">
        <f ca="1">J5/$J$15</f>
        <v>0.10666666666666667</v>
      </c>
      <c r="L5" s="34">
        <f ca="1">I5/$J$15</f>
        <v>0.41333333333333333</v>
      </c>
      <c r="N5" s="62" t="s">
        <v>10</v>
      </c>
      <c r="O5" s="61">
        <f ca="1">MIN(B$3:B$77)</f>
        <v>933</v>
      </c>
      <c r="P5" s="61">
        <f ca="1">MIN(C$3:C$77)</f>
        <v>933</v>
      </c>
      <c r="Q5" s="61">
        <f ca="1">MIN(D$3:D$77)</f>
        <v>933</v>
      </c>
      <c r="V5" s="12" t="s">
        <v>26</v>
      </c>
      <c r="Y5" s="12">
        <f ca="1">ROUNDUP(O4/Y3,0)</f>
        <v>13</v>
      </c>
      <c r="AA5" s="12">
        <f ca="1">ROWS(AA$3:AA5)/5+RAND()</f>
        <v>1.4847825852359884</v>
      </c>
      <c r="AB5" s="4">
        <f ca="1">RAND()</f>
        <v>0.72885250412782143</v>
      </c>
      <c r="AC5" s="15">
        <f ca="1">MATCH(SMALL($AA$3:$AA$77,ROWS(AC$3:AC5)),$AA$3:$AA$77,0)</f>
        <v>2</v>
      </c>
      <c r="AD5" s="35">
        <f ca="1">ROUND(10*($AH$1+$AJ$1*ROWS(AH$3:AH5))*(VLOOKUP(IF(MOD(ROWS(AH$3:AH5),$AL$7)&lt;&gt;0,MOD(ROWS(AH$3:AH5),$AL$7),$AL$7),$AL$3:$AM$7,2)+0.5*((RAND()-0.5))),0)</f>
        <v>1430</v>
      </c>
      <c r="AE5" s="15"/>
      <c r="AG5" s="4"/>
      <c r="AH5" s="4"/>
      <c r="AI5" s="70"/>
      <c r="AJ5" s="4"/>
      <c r="AK5" s="4"/>
      <c r="AL5" s="12">
        <v>3</v>
      </c>
      <c r="AM5" s="12">
        <v>1.1000000000000001</v>
      </c>
      <c r="AN5" s="12">
        <f>AM5/AVERAGE($AM$3:$AM$7)</f>
        <v>1.3414634146341464</v>
      </c>
    </row>
    <row r="6" spans="1:40" ht="16.5" x14ac:dyDescent="0.3">
      <c r="A6" s="1">
        <v>4</v>
      </c>
      <c r="B6" s="26">
        <f ca="1">INDEX($AD$3:$AD$77,RANK(AB6,$AB$3:$AB$77))</f>
        <v>2137</v>
      </c>
      <c r="C6" s="27">
        <f ca="1">VLOOKUP(SMALL($AA$3:$AA$77,ROWS(C$3:C6)),$AA$3:$AD$77,4,0)</f>
        <v>1477</v>
      </c>
      <c r="D6" s="28">
        <f ca="1">AD6</f>
        <v>1606</v>
      </c>
      <c r="E6" s="56"/>
      <c r="F6" s="30" t="str">
        <f ca="1">G6&amp;" - "&amp;H6</f>
        <v>4000 - 5000</v>
      </c>
      <c r="G6" s="31">
        <f ca="1">H5</f>
        <v>4000</v>
      </c>
      <c r="H6" s="32">
        <f ca="1">G6+$Y$3</f>
        <v>5000</v>
      </c>
      <c r="I6" s="58">
        <f ca="1">COUNTIF($C$3:$C$77, "&lt;"&amp;H6)</f>
        <v>38</v>
      </c>
      <c r="J6" s="58">
        <f ca="1">I6-I5</f>
        <v>7</v>
      </c>
      <c r="K6" s="47">
        <f ca="1">J6/$J$15</f>
        <v>9.3333333333333338E-2</v>
      </c>
      <c r="L6" s="34">
        <f ca="1">I6/$J$15</f>
        <v>0.50666666666666671</v>
      </c>
      <c r="N6" s="62" t="s">
        <v>1</v>
      </c>
      <c r="O6" s="61">
        <f ca="1">O4-O5</f>
        <v>11325</v>
      </c>
      <c r="P6" s="61">
        <f ca="1">P4-P5</f>
        <v>11325</v>
      </c>
      <c r="Q6" s="61">
        <f ca="1">Q4-Q5</f>
        <v>11325</v>
      </c>
      <c r="V6" s="12" t="s">
        <v>30</v>
      </c>
      <c r="Y6" s="12">
        <f ca="1">Y5*Y3</f>
        <v>13000</v>
      </c>
      <c r="AA6" s="12">
        <f ca="1">ROWS(AA$3:AA6)/5+RAND()</f>
        <v>0.89865903563764082</v>
      </c>
      <c r="AB6" s="4">
        <f ca="1">RAND()</f>
        <v>0.63006759474329799</v>
      </c>
      <c r="AC6" s="15">
        <f ca="1">MATCH(SMALL($AA$3:$AA$77,ROWS(AC$3:AC6)),$AA$3:$AA$77,0)</f>
        <v>5</v>
      </c>
      <c r="AD6" s="35">
        <f ca="1">ROUND(10*($AH$1+$AJ$1*ROWS(AH$3:AH6))*(VLOOKUP(IF(MOD(ROWS(AH$3:AH6),$AL$7)&lt;&gt;0,MOD(ROWS(AH$3:AH6),$AL$7),$AL$7),$AL$3:$AM$7,2)+0.5*((RAND()-0.5))),0)</f>
        <v>1606</v>
      </c>
      <c r="AE6" s="15"/>
      <c r="AG6" s="4"/>
      <c r="AH6" s="4"/>
      <c r="AI6" s="70"/>
      <c r="AJ6" s="4"/>
      <c r="AK6" s="4"/>
      <c r="AL6" s="12">
        <v>4</v>
      </c>
      <c r="AM6" s="12">
        <v>0.8</v>
      </c>
      <c r="AN6" s="12">
        <f>AM6/AVERAGE($AM$3:$AM$7)</f>
        <v>0.97560975609756106</v>
      </c>
    </row>
    <row r="7" spans="1:40" ht="16.5" x14ac:dyDescent="0.3">
      <c r="A7" s="1">
        <v>5</v>
      </c>
      <c r="B7" s="26">
        <f ca="1">INDEX($AD$3:$AD$77,RANK(AB7,$AB$3:$AB$77))</f>
        <v>2653</v>
      </c>
      <c r="C7" s="27">
        <f ca="1">VLOOKUP(SMALL($AA$3:$AA$77,ROWS(C$3:C7)),$AA$3:$AD$77,4,0)</f>
        <v>1430</v>
      </c>
      <c r="D7" s="28">
        <f ca="1">AD7</f>
        <v>1477</v>
      </c>
      <c r="E7" s="56"/>
      <c r="F7" s="30" t="str">
        <f ca="1">G7&amp;" - "&amp;H7</f>
        <v>5000 - 6000</v>
      </c>
      <c r="G7" s="31">
        <f ca="1">H6</f>
        <v>5000</v>
      </c>
      <c r="H7" s="32">
        <f ca="1">G7+$Y$3</f>
        <v>6000</v>
      </c>
      <c r="I7" s="58">
        <f ca="1">COUNTIF($C$3:$C$77, "&lt;"&amp;H7)</f>
        <v>48</v>
      </c>
      <c r="J7" s="58">
        <f ca="1">I7-I6</f>
        <v>10</v>
      </c>
      <c r="K7" s="47">
        <f ca="1">J7/$J$15</f>
        <v>0.13333333333333333</v>
      </c>
      <c r="L7" s="34">
        <f ca="1">I7/$J$15</f>
        <v>0.64</v>
      </c>
      <c r="N7" s="62" t="s">
        <v>11</v>
      </c>
      <c r="O7" s="61">
        <f ca="1">_xlfn.STDEV.S(B$3:B$77)</f>
        <v>2782.29137696006</v>
      </c>
      <c r="P7" s="61">
        <f ca="1">_xlfn.STDEV.S(C$3:C$77)</f>
        <v>2782.29137696006</v>
      </c>
      <c r="Q7" s="61">
        <f ca="1">_xlfn.STDEV.S(D$3:D$77)</f>
        <v>2782.29137696006</v>
      </c>
      <c r="V7" s="12" t="s">
        <v>31</v>
      </c>
      <c r="Y7" s="12">
        <v>5</v>
      </c>
      <c r="AA7" s="12">
        <f ca="1">ROWS(AA$3:AA7)/5+RAND()</f>
        <v>1.3838954748390384</v>
      </c>
      <c r="AB7" s="4">
        <f ca="1">RAND()</f>
        <v>0.58802416308873018</v>
      </c>
      <c r="AC7" s="15">
        <f ca="1">MATCH(SMALL($AA$3:$AA$77,ROWS(AC$3:AC7)),$AA$3:$AA$77,0)</f>
        <v>3</v>
      </c>
      <c r="AD7" s="35">
        <f ca="1">ROUND(10*($AH$1+$AJ$1*ROWS(AH$3:AH7))*(VLOOKUP(IF(MOD(ROWS(AH$3:AH7),$AL$7)&lt;&gt;0,MOD(ROWS(AH$3:AH7),$AL$7),$AL$7),$AL$3:$AM$7,2)+0.5*((RAND()-0.5))),0)</f>
        <v>1477</v>
      </c>
      <c r="AE7" s="15"/>
      <c r="AG7" s="4"/>
      <c r="AH7" s="4"/>
      <c r="AI7" s="70"/>
      <c r="AJ7" s="4"/>
      <c r="AK7" s="4"/>
      <c r="AL7" s="12">
        <v>5</v>
      </c>
      <c r="AM7" s="12">
        <v>0.6</v>
      </c>
      <c r="AN7" s="12">
        <f>AM7/AVERAGE($AM$3:$AM$7)</f>
        <v>0.73170731707317072</v>
      </c>
    </row>
    <row r="8" spans="1:40" ht="16.5" x14ac:dyDescent="0.3">
      <c r="A8" s="1">
        <v>6</v>
      </c>
      <c r="B8" s="26">
        <f ca="1">INDEX($AD$3:$AD$77,RANK(AB8,$AB$3:$AB$77))</f>
        <v>6334</v>
      </c>
      <c r="C8" s="27">
        <f ca="1">VLOOKUP(SMALL($AA$3:$AA$77,ROWS(C$3:C8)),$AA$3:$AD$77,4,0)</f>
        <v>1080</v>
      </c>
      <c r="D8" s="28">
        <f ca="1">AD8</f>
        <v>1080</v>
      </c>
      <c r="E8" s="56"/>
      <c r="F8" s="30" t="str">
        <f ca="1">G8&amp;" - "&amp;H8</f>
        <v>6000 - 7000</v>
      </c>
      <c r="G8" s="31">
        <f ca="1">H7</f>
        <v>6000</v>
      </c>
      <c r="H8" s="32">
        <f ca="1">G8+$Y$3</f>
        <v>7000</v>
      </c>
      <c r="I8" s="58">
        <f ca="1">COUNTIF($C$3:$C$77, "&lt;"&amp;H8)</f>
        <v>55</v>
      </c>
      <c r="J8" s="58">
        <f ca="1">I8-I7</f>
        <v>7</v>
      </c>
      <c r="K8" s="47">
        <f ca="1">J8/$J$15</f>
        <v>9.3333333333333338E-2</v>
      </c>
      <c r="L8" s="34">
        <f ca="1">I8/$J$15</f>
        <v>0.73333333333333328</v>
      </c>
      <c r="N8" s="62" t="s">
        <v>12</v>
      </c>
      <c r="O8" s="61">
        <f ca="1">O7/O2</f>
        <v>0.54666925133150257</v>
      </c>
      <c r="P8" s="61">
        <f ca="1">P7/P2</f>
        <v>0.54666925133150257</v>
      </c>
      <c r="Q8" s="61">
        <f ca="1">Q7/Q2</f>
        <v>0.54666925133150257</v>
      </c>
      <c r="V8" s="12">
        <v>0</v>
      </c>
      <c r="W8" s="12">
        <v>1</v>
      </c>
      <c r="AA8" s="12">
        <f ca="1">ROWS(AA$3:AA8)/5+RAND()</f>
        <v>1.6322939296625965</v>
      </c>
      <c r="AB8" s="4">
        <f ca="1">RAND()</f>
        <v>0.43648151703609595</v>
      </c>
      <c r="AC8" s="15">
        <f ca="1">MATCH(SMALL($AA$3:$AA$77,ROWS(AC$3:AC8)),$AA$3:$AA$77,0)</f>
        <v>6</v>
      </c>
      <c r="AD8" s="35">
        <f ca="1">ROUND(10*($AH$1+$AJ$1*ROWS(AH$3:AH8))*(VLOOKUP(IF(MOD(ROWS(AH$3:AH8),$AL$7)&lt;&gt;0,MOD(ROWS(AH$3:AH8),$AL$7),$AL$7),$AL$3:$AM$7,2)+0.5*((RAND()-0.5))),0)</f>
        <v>1080</v>
      </c>
      <c r="AE8" s="15"/>
      <c r="AG8" s="4"/>
      <c r="AH8" s="4"/>
      <c r="AI8" s="70"/>
      <c r="AJ8" s="4"/>
      <c r="AK8" s="4"/>
      <c r="AN8" s="12">
        <f>AVERAGE(AN3:AN7)</f>
        <v>1</v>
      </c>
    </row>
    <row r="9" spans="1:40" ht="16.5" x14ac:dyDescent="0.3">
      <c r="A9" s="1">
        <v>7</v>
      </c>
      <c r="B9" s="26">
        <f ca="1">INDEX($AD$3:$AD$77,RANK(AB9,$AB$3:$AB$77))</f>
        <v>8569</v>
      </c>
      <c r="C9" s="27">
        <f ca="1">VLOOKUP(SMALL($AA$3:$AA$77,ROWS(C$3:C9)),$AA$3:$AD$77,4,0)</f>
        <v>2413</v>
      </c>
      <c r="D9" s="28">
        <f ca="1">AD9</f>
        <v>1386</v>
      </c>
      <c r="E9" s="56"/>
      <c r="F9" s="30" t="str">
        <f ca="1">G9&amp;" - "&amp;H9</f>
        <v>7000 - 8000</v>
      </c>
      <c r="G9" s="31">
        <f ca="1">H8</f>
        <v>7000</v>
      </c>
      <c r="H9" s="32">
        <f ca="1">G9+$Y$3</f>
        <v>8000</v>
      </c>
      <c r="I9" s="58">
        <f ca="1">COUNTIF($C$3:$C$77, "&lt;"&amp;H9)</f>
        <v>62</v>
      </c>
      <c r="J9" s="58">
        <f ca="1">I9-I8</f>
        <v>7</v>
      </c>
      <c r="K9" s="47">
        <f ca="1">J9/$J$15</f>
        <v>9.3333333333333338E-2</v>
      </c>
      <c r="L9" s="34">
        <f ca="1">I9/$J$15</f>
        <v>0.82666666666666666</v>
      </c>
      <c r="N9" s="49" t="s">
        <v>25</v>
      </c>
      <c r="O9" s="50">
        <f ca="1">O2/O3</f>
        <v>1.0254953321243871</v>
      </c>
      <c r="P9" s="50">
        <f ca="1">P2/P3</f>
        <v>1.0254953321243871</v>
      </c>
      <c r="Q9" s="50">
        <f ca="1">Q2/Q3</f>
        <v>1.0254953321243871</v>
      </c>
      <c r="V9" s="12">
        <v>1</v>
      </c>
      <c r="W9" s="12">
        <v>1</v>
      </c>
      <c r="AA9" s="12">
        <f ca="1">ROWS(AA$3:AA9)/5+RAND()</f>
        <v>1.9838825594949827</v>
      </c>
      <c r="AB9" s="4">
        <f ca="1">RAND()</f>
        <v>0.51099092614330566</v>
      </c>
      <c r="AC9" s="15">
        <f ca="1">MATCH(SMALL($AA$3:$AA$77,ROWS(AC$3:AC9)),$AA$3:$AA$77,0)</f>
        <v>8</v>
      </c>
      <c r="AD9" s="35">
        <f ca="1">ROUND(10*($AH$1+$AJ$1*ROWS(AH$3:AH9))*(VLOOKUP(IF(MOD(ROWS(AH$3:AH9),$AL$7)&lt;&gt;0,MOD(ROWS(AH$3:AH9),$AL$7),$AL$7),$AL$3:$AM$7,2)+0.5*((RAND()-0.5))),0)</f>
        <v>1386</v>
      </c>
      <c r="AE9" s="15"/>
      <c r="AG9" s="4"/>
      <c r="AH9" s="4"/>
      <c r="AI9" s="70"/>
      <c r="AJ9" s="4"/>
      <c r="AK9" s="4"/>
    </row>
    <row r="10" spans="1:40" ht="17.25" thickBot="1" x14ac:dyDescent="0.35">
      <c r="A10" s="1">
        <v>8</v>
      </c>
      <c r="B10" s="26">
        <f ca="1">INDEX($AD$3:$AD$77,RANK(AB10,$AB$3:$AB$77))</f>
        <v>1156</v>
      </c>
      <c r="C10" s="27">
        <f ca="1">VLOOKUP(SMALL($AA$3:$AA$77,ROWS(C$3:C10)),$AA$3:$AD$77,4,0)</f>
        <v>1386</v>
      </c>
      <c r="D10" s="28">
        <f ca="1">AD10</f>
        <v>2413</v>
      </c>
      <c r="E10" s="56"/>
      <c r="F10" s="30" t="str">
        <f ca="1">G10&amp;" - "&amp;H10</f>
        <v>8000 - 9000</v>
      </c>
      <c r="G10" s="31">
        <f ca="1">H9</f>
        <v>8000</v>
      </c>
      <c r="H10" s="32">
        <f ca="1">G10+$Y$3</f>
        <v>9000</v>
      </c>
      <c r="I10" s="58">
        <f ca="1">COUNTIF($C$3:$C$77, "&lt;"&amp;H10)</f>
        <v>69</v>
      </c>
      <c r="J10" s="58">
        <f ca="1">I10-I9</f>
        <v>7</v>
      </c>
      <c r="K10" s="47">
        <f ca="1">J10/$J$15</f>
        <v>9.3333333333333338E-2</v>
      </c>
      <c r="L10" s="34">
        <f ca="1">I10/$J$15</f>
        <v>0.92</v>
      </c>
      <c r="N10" s="60" t="s">
        <v>23</v>
      </c>
      <c r="O10" s="59">
        <f ca="1">O6/O2</f>
        <v>2.2251548930484786</v>
      </c>
      <c r="P10" s="59">
        <f ca="1">P6/P2</f>
        <v>2.2251548930484786</v>
      </c>
      <c r="Q10" s="59">
        <f ca="1">Q6/Q2</f>
        <v>2.2251548930484786</v>
      </c>
      <c r="V10" s="12">
        <v>2</v>
      </c>
      <c r="W10" s="12">
        <v>2</v>
      </c>
      <c r="AA10" s="12">
        <f ca="1">ROWS(AA$3:AA10)/5+RAND()</f>
        <v>1.7647338872505203</v>
      </c>
      <c r="AB10" s="4">
        <f ca="1">RAND()</f>
        <v>0.76905967519035479</v>
      </c>
      <c r="AC10" s="15">
        <f ca="1">MATCH(SMALL($AA$3:$AA$77,ROWS(AC$3:AC10)),$AA$3:$AA$77,0)</f>
        <v>7</v>
      </c>
      <c r="AD10" s="35">
        <f ca="1">ROUND(10*($AH$1+$AJ$1*ROWS(AH$3:AH10))*(VLOOKUP(IF(MOD(ROWS(AH$3:AH10),$AL$7)&lt;&gt;0,MOD(ROWS(AH$3:AH10),$AL$7),$AL$7),$AL$3:$AM$7,2)+0.5*((RAND()-0.5))),0)</f>
        <v>2413</v>
      </c>
      <c r="AE10" s="15"/>
      <c r="AG10" s="4"/>
      <c r="AH10" s="4"/>
      <c r="AI10" s="70"/>
      <c r="AJ10" s="4"/>
      <c r="AK10" s="4"/>
    </row>
    <row r="11" spans="1:40" ht="16.5" x14ac:dyDescent="0.3">
      <c r="A11" s="1">
        <v>9</v>
      </c>
      <c r="B11" s="26">
        <f ca="1">INDEX($AD$3:$AD$77,RANK(AB11,$AB$3:$AB$77))</f>
        <v>6223</v>
      </c>
      <c r="C11" s="27">
        <f ca="1">VLOOKUP(SMALL($AA$3:$AA$77,ROWS(C$3:C11)),$AA$3:$AD$77,4,0)</f>
        <v>1874</v>
      </c>
      <c r="D11" s="28">
        <f ca="1">AD11</f>
        <v>1874</v>
      </c>
      <c r="E11" s="56"/>
      <c r="F11" s="30" t="str">
        <f ca="1">G11&amp;" - "&amp;H11</f>
        <v>9000 - 10000</v>
      </c>
      <c r="G11" s="31">
        <f ca="1">H10</f>
        <v>9000</v>
      </c>
      <c r="H11" s="32">
        <f ca="1">G11+$Y$3</f>
        <v>10000</v>
      </c>
      <c r="I11" s="58">
        <f ca="1">COUNTIF($C$3:$C$77, "&lt;"&amp;H11)</f>
        <v>72</v>
      </c>
      <c r="J11" s="58">
        <f ca="1">I11-I10</f>
        <v>3</v>
      </c>
      <c r="K11" s="47">
        <f ca="1">J11/$J$15</f>
        <v>0.04</v>
      </c>
      <c r="L11" s="34">
        <f ca="1">I11/$J$15</f>
        <v>0.96</v>
      </c>
      <c r="V11" s="12">
        <v>3</v>
      </c>
      <c r="W11" s="12">
        <v>3</v>
      </c>
      <c r="AA11" s="12">
        <f ca="1">ROWS(AA$3:AA11)/5+RAND()</f>
        <v>2.6467052169438396</v>
      </c>
      <c r="AB11" s="4">
        <f ca="1">RAND()</f>
        <v>0.38862865966786198</v>
      </c>
      <c r="AC11" s="15">
        <f ca="1">MATCH(SMALL($AA$3:$AA$77,ROWS(AC$3:AC11)),$AA$3:$AA$77,0)</f>
        <v>9</v>
      </c>
      <c r="AD11" s="35">
        <f ca="1">ROUND(10*($AH$1+$AJ$1*ROWS(AH$3:AH11))*(VLOOKUP(IF(MOD(ROWS(AH$3:AH11),$AL$7)&lt;&gt;0,MOD(ROWS(AH$3:AH11),$AL$7),$AL$7),$AL$3:$AM$7,2)+0.5*((RAND()-0.5))),0)</f>
        <v>1874</v>
      </c>
      <c r="AE11" s="15"/>
      <c r="AG11" s="4"/>
      <c r="AH11" s="4"/>
      <c r="AI11" s="70"/>
      <c r="AJ11" s="4"/>
      <c r="AK11" s="4"/>
    </row>
    <row r="12" spans="1:40" ht="16.5" x14ac:dyDescent="0.3">
      <c r="A12" s="1">
        <v>10</v>
      </c>
      <c r="B12" s="26">
        <f ca="1">INDEX($AD$3:$AD$77,RANK(AB12,$AB$3:$AB$77))</f>
        <v>5701</v>
      </c>
      <c r="C12" s="27">
        <f ca="1">VLOOKUP(SMALL($AA$3:$AA$77,ROWS(C$3:C12)),$AA$3:$AD$77,4,0)</f>
        <v>1156</v>
      </c>
      <c r="D12" s="28">
        <f ca="1">AD12</f>
        <v>1156</v>
      </c>
      <c r="E12" s="56"/>
      <c r="F12" s="30" t="str">
        <f ca="1">G12&amp;" - "&amp;H12</f>
        <v>10000 - 11000</v>
      </c>
      <c r="G12" s="31">
        <f ca="1">H11</f>
        <v>10000</v>
      </c>
      <c r="H12" s="32">
        <f ca="1">G12+$Y$3</f>
        <v>11000</v>
      </c>
      <c r="I12" s="58">
        <f ca="1">COUNTIF($C$3:$C$77, "&lt;"&amp;H12)</f>
        <v>74</v>
      </c>
      <c r="J12" s="58">
        <f ca="1">I12-I11</f>
        <v>2</v>
      </c>
      <c r="K12" s="47">
        <f ca="1">J12/$J$15</f>
        <v>2.6666666666666668E-2</v>
      </c>
      <c r="L12" s="34">
        <f ca="1">I12/$J$15</f>
        <v>0.98666666666666669</v>
      </c>
      <c r="V12" s="12">
        <v>4</v>
      </c>
      <c r="W12" s="12">
        <v>2</v>
      </c>
      <c r="AA12" s="12">
        <f ca="1">ROWS(AA$3:AA12)/5+RAND()</f>
        <v>2.7063648578003714</v>
      </c>
      <c r="AB12" s="4">
        <f ca="1">RAND()</f>
        <v>0.13853850427822312</v>
      </c>
      <c r="AC12" s="15">
        <f ca="1">MATCH(SMALL($AA$3:$AA$77,ROWS(AC$3:AC12)),$AA$3:$AA$77,0)</f>
        <v>10</v>
      </c>
      <c r="AD12" s="35">
        <f ca="1">ROUND(10*($AH$1+$AJ$1*ROWS(AH$3:AH12))*(VLOOKUP(IF(MOD(ROWS(AH$3:AH12),$AL$7)&lt;&gt;0,MOD(ROWS(AH$3:AH12),$AL$7),$AL$7),$AL$3:$AM$7,2)+0.5*((RAND()-0.5))),0)</f>
        <v>1156</v>
      </c>
      <c r="AE12" s="15"/>
      <c r="AG12" s="4"/>
      <c r="AH12" s="4"/>
      <c r="AI12" s="70"/>
      <c r="AJ12" s="4"/>
      <c r="AK12" s="4"/>
    </row>
    <row r="13" spans="1:40" ht="16.5" x14ac:dyDescent="0.3">
      <c r="A13" s="1">
        <v>11</v>
      </c>
      <c r="B13" s="26">
        <f ca="1">INDEX($AD$3:$AD$77,RANK(AB13,$AB$3:$AB$77))</f>
        <v>3985</v>
      </c>
      <c r="C13" s="27">
        <f ca="1">VLOOKUP(SMALL($AA$3:$AA$77,ROWS(C$3:C13)),$AA$3:$AD$77,4,0)</f>
        <v>2204</v>
      </c>
      <c r="D13" s="28">
        <f ca="1">AD13</f>
        <v>2204</v>
      </c>
      <c r="E13" s="56"/>
      <c r="F13" s="30" t="str">
        <f ca="1">G13&amp;" - "&amp;H13</f>
        <v>11000 - 12000</v>
      </c>
      <c r="G13" s="31">
        <f ca="1">H12</f>
        <v>11000</v>
      </c>
      <c r="H13" s="32">
        <f ca="1">G13+$Y$3</f>
        <v>12000</v>
      </c>
      <c r="I13" s="58">
        <f ca="1">COUNTIF($C$3:$C$77, "&lt;"&amp;H13)</f>
        <v>74</v>
      </c>
      <c r="J13" s="58">
        <f ca="1">I13-I12</f>
        <v>0</v>
      </c>
      <c r="K13" s="47">
        <f ca="1">J13/$J$15</f>
        <v>0</v>
      </c>
      <c r="L13" s="34">
        <f ca="1">I13/$J$15</f>
        <v>0.98666666666666669</v>
      </c>
      <c r="AA13" s="12">
        <f ca="1">ROWS(AA$3:AA13)/5+RAND()</f>
        <v>2.8747255576844579</v>
      </c>
      <c r="AB13" s="4">
        <f ca="1">RAND()</f>
        <v>0.4008201233897154</v>
      </c>
      <c r="AC13" s="15">
        <f ca="1">MATCH(SMALL($AA$3:$AA$77,ROWS(AC$3:AC13)),$AA$3:$AA$77,0)</f>
        <v>11</v>
      </c>
      <c r="AD13" s="35">
        <f ca="1">ROUND(10*($AH$1+$AJ$1*ROWS(AH$3:AH13))*(VLOOKUP(IF(MOD(ROWS(AH$3:AH13),$AL$7)&lt;&gt;0,MOD(ROWS(AH$3:AH13),$AL$7),$AL$7),$AL$3:$AM$7,2)+0.5*((RAND()-0.5))),0)</f>
        <v>2204</v>
      </c>
      <c r="AE13" s="15"/>
      <c r="AG13" s="4"/>
      <c r="AH13" s="4"/>
      <c r="AI13" s="70"/>
      <c r="AJ13" s="4"/>
      <c r="AK13" s="4"/>
    </row>
    <row r="14" spans="1:40" ht="17.25" thickBot="1" x14ac:dyDescent="0.35">
      <c r="A14" s="1">
        <v>12</v>
      </c>
      <c r="B14" s="26">
        <f ca="1">INDEX($AD$3:$AD$77,RANK(AB14,$AB$3:$AB$77))</f>
        <v>8877</v>
      </c>
      <c r="C14" s="27">
        <f ca="1">VLOOKUP(SMALL($AA$3:$AA$77,ROWS(C$3:C14)),$AA$3:$AD$77,4,0)</f>
        <v>3495</v>
      </c>
      <c r="D14" s="28">
        <f ca="1">AD14</f>
        <v>2050</v>
      </c>
      <c r="E14" s="56"/>
      <c r="F14" s="36" t="str">
        <f ca="1">G14&amp;" - "&amp;H14</f>
        <v>12000 - 13000</v>
      </c>
      <c r="G14" s="37">
        <f ca="1">H13</f>
        <v>12000</v>
      </c>
      <c r="H14" s="38">
        <f ca="1">G14+$Y$3</f>
        <v>13000</v>
      </c>
      <c r="I14" s="39">
        <f ca="1">COUNTIF($C$3:$C$77, "&lt;"&amp;H14)</f>
        <v>75</v>
      </c>
      <c r="J14" s="39">
        <f ca="1">I14-I13</f>
        <v>1</v>
      </c>
      <c r="K14" s="40">
        <f ca="1">J14/$J$15</f>
        <v>1.3333333333333334E-2</v>
      </c>
      <c r="L14" s="41">
        <f ca="1">I14/$J$15</f>
        <v>1</v>
      </c>
      <c r="AA14" s="12">
        <f ca="1">ROWS(AA$3:AA14)/5+RAND()</f>
        <v>3.0373288775921399</v>
      </c>
      <c r="AB14" s="4">
        <f ca="1">RAND()</f>
        <v>0.40889552450366773</v>
      </c>
      <c r="AC14" s="15">
        <f ca="1">MATCH(SMALL($AA$3:$AA$77,ROWS(AC$3:AC14)),$AA$3:$AA$77,0)</f>
        <v>13</v>
      </c>
      <c r="AD14" s="35">
        <f ca="1">ROUND(10*($AH$1+$AJ$1*ROWS(AH$3:AH14))*(VLOOKUP(IF(MOD(ROWS(AH$3:AH14),$AL$7)&lt;&gt;0,MOD(ROWS(AH$3:AH14),$AL$7),$AL$7),$AL$3:$AM$7,2)+0.5*((RAND()-0.5))),0)</f>
        <v>2050</v>
      </c>
      <c r="AE14" s="15"/>
      <c r="AG14" s="4"/>
      <c r="AH14" s="4"/>
      <c r="AI14" s="70"/>
      <c r="AJ14" s="4"/>
      <c r="AK14" s="4"/>
    </row>
    <row r="15" spans="1:40" ht="16.5" x14ac:dyDescent="0.3">
      <c r="A15" s="1">
        <v>13</v>
      </c>
      <c r="B15" s="26">
        <f ca="1">INDEX($AD$3:$AD$77,RANK(AB15,$AB$3:$AB$77))</f>
        <v>7667</v>
      </c>
      <c r="C15" s="27">
        <f ca="1">VLOOKUP(SMALL($AA$3:$AA$77,ROWS(C$3:C15)),$AA$3:$AD$77,4,0)</f>
        <v>2050</v>
      </c>
      <c r="D15" s="28">
        <f ca="1">AD15</f>
        <v>3495</v>
      </c>
      <c r="E15" s="56"/>
      <c r="F15" s="42"/>
      <c r="G15" s="58"/>
      <c r="H15" s="58"/>
      <c r="I15" s="58"/>
      <c r="J15" s="58">
        <f ca="1">SUM(J2:J14)</f>
        <v>75</v>
      </c>
      <c r="K15" s="47">
        <f ca="1">SUM(K2:K14)</f>
        <v>1.0000000000000002</v>
      </c>
      <c r="L15" s="47"/>
      <c r="AA15" s="12">
        <f ca="1">ROWS(AA$3:AA15)/5+RAND()</f>
        <v>2.9667463810229484</v>
      </c>
      <c r="AB15" s="4">
        <f ca="1">RAND()</f>
        <v>6.9063929237664801E-2</v>
      </c>
      <c r="AC15" s="15">
        <f ca="1">MATCH(SMALL($AA$3:$AA$77,ROWS(AC$3:AC15)),$AA$3:$AA$77,0)</f>
        <v>12</v>
      </c>
      <c r="AD15" s="35">
        <f ca="1">ROUND(10*($AH$1+$AJ$1*ROWS(AH$3:AH15))*(VLOOKUP(IF(MOD(ROWS(AH$3:AH15),$AL$7)&lt;&gt;0,MOD(ROWS(AH$3:AH15),$AL$7),$AL$7),$AL$3:$AM$7,2)+0.5*((RAND()-0.5))),0)</f>
        <v>3495</v>
      </c>
      <c r="AE15" s="15"/>
      <c r="AG15" s="4"/>
      <c r="AH15" s="4"/>
      <c r="AI15" s="70"/>
      <c r="AJ15" s="4"/>
      <c r="AK15" s="4"/>
    </row>
    <row r="16" spans="1:40" ht="16.5" x14ac:dyDescent="0.3">
      <c r="A16" s="1">
        <v>14</v>
      </c>
      <c r="B16" s="26">
        <f ca="1">INDEX($AD$3:$AD$77,RANK(AB16,$AB$3:$AB$77))</f>
        <v>6010</v>
      </c>
      <c r="C16" s="27">
        <f ca="1">VLOOKUP(SMALL($AA$3:$AA$77,ROWS(C$3:C16)),$AA$3:$AD$77,4,0)</f>
        <v>2074</v>
      </c>
      <c r="D16" s="28">
        <f ca="1">AD16</f>
        <v>2074</v>
      </c>
      <c r="E16" s="56"/>
      <c r="AA16" s="12">
        <f ca="1">ROWS(AA$3:AA16)/5+RAND()</f>
        <v>3.4422982537511735</v>
      </c>
      <c r="AB16" s="4">
        <f ca="1">RAND()</f>
        <v>0.45748194804571574</v>
      </c>
      <c r="AC16" s="15">
        <f ca="1">MATCH(SMALL($AA$3:$AA$77,ROWS(AC$3:AC16)),$AA$3:$AA$77,0)</f>
        <v>14</v>
      </c>
      <c r="AD16" s="35">
        <f ca="1">ROUND(10*($AH$1+$AJ$1*ROWS(AH$3:AH16))*(VLOOKUP(IF(MOD(ROWS(AH$3:AH16),$AL$7)&lt;&gt;0,MOD(ROWS(AH$3:AH16),$AL$7),$AL$7),$AL$3:$AM$7,2)+0.5*((RAND()-0.5))),0)</f>
        <v>2074</v>
      </c>
      <c r="AE16" s="15"/>
      <c r="AG16" s="4"/>
      <c r="AH16" s="4"/>
      <c r="AI16" s="70"/>
      <c r="AJ16" s="4"/>
      <c r="AK16" s="4"/>
    </row>
    <row r="17" spans="1:37" ht="16.5" x14ac:dyDescent="0.3">
      <c r="A17" s="1">
        <v>15</v>
      </c>
      <c r="B17" s="26">
        <f ca="1">INDEX($AD$3:$AD$77,RANK(AB17,$AB$3:$AB$77))</f>
        <v>8944</v>
      </c>
      <c r="C17" s="27">
        <f ca="1">VLOOKUP(SMALL($AA$3:$AA$77,ROWS(C$3:C17)),$AA$3:$AD$77,4,0)</f>
        <v>1964</v>
      </c>
      <c r="D17" s="28">
        <f ca="1">AD17</f>
        <v>1172</v>
      </c>
      <c r="E17" s="56"/>
      <c r="J17" s="42"/>
      <c r="K17" s="42"/>
      <c r="AA17" s="12">
        <f ca="1">ROWS(AA$3:AA17)/5+RAND()</f>
        <v>3.7159271393247204</v>
      </c>
      <c r="AB17" s="4">
        <f ca="1">RAND()</f>
        <v>0.19568692486124151</v>
      </c>
      <c r="AC17" s="15">
        <f ca="1">MATCH(SMALL($AA$3:$AA$77,ROWS(AC$3:AC17)),$AA$3:$AA$77,0)</f>
        <v>16</v>
      </c>
      <c r="AD17" s="35">
        <f ca="1">ROUND(10*($AH$1+$AJ$1*ROWS(AH$3:AH17))*(VLOOKUP(IF(MOD(ROWS(AH$3:AH17),$AL$7)&lt;&gt;0,MOD(ROWS(AH$3:AH17),$AL$7),$AL$7),$AL$3:$AM$7,2)+0.5*((RAND()-0.5))),0)</f>
        <v>1172</v>
      </c>
      <c r="AE17" s="15"/>
      <c r="AG17" s="4"/>
      <c r="AH17" s="4"/>
      <c r="AI17" s="70"/>
      <c r="AJ17" s="4"/>
      <c r="AK17" s="4"/>
    </row>
    <row r="18" spans="1:37" ht="16.5" x14ac:dyDescent="0.3">
      <c r="A18" s="1">
        <v>16</v>
      </c>
      <c r="B18" s="26">
        <f ca="1">INDEX($AD$3:$AD$77,RANK(AB18,$AB$3:$AB$77))</f>
        <v>4884</v>
      </c>
      <c r="C18" s="27">
        <f ca="1">VLOOKUP(SMALL($AA$3:$AA$77,ROWS(C$3:C18)),$AA$3:$AD$77,4,0)</f>
        <v>1172</v>
      </c>
      <c r="D18" s="28">
        <f ca="1">AD18</f>
        <v>1964</v>
      </c>
      <c r="E18" s="56"/>
      <c r="AA18" s="12">
        <f ca="1">ROWS(AA$3:AA18)/5+RAND()</f>
        <v>3.4655763580526679</v>
      </c>
      <c r="AB18" s="4">
        <f ca="1">RAND()</f>
        <v>0.5379234276356839</v>
      </c>
      <c r="AC18" s="15">
        <f ca="1">MATCH(SMALL($AA$3:$AA$77,ROWS(AC$3:AC18)),$AA$3:$AA$77,0)</f>
        <v>15</v>
      </c>
      <c r="AD18" s="35">
        <f ca="1">ROUND(10*($AH$1+$AJ$1*ROWS(AH$3:AH18))*(VLOOKUP(IF(MOD(ROWS(AH$3:AH18),$AL$7)&lt;&gt;0,MOD(ROWS(AH$3:AH18),$AL$7),$AL$7),$AL$3:$AM$7,2)+0.5*((RAND()-0.5))),0)</f>
        <v>1964</v>
      </c>
      <c r="AE18" s="15"/>
      <c r="AG18" s="4"/>
      <c r="AH18" s="4"/>
      <c r="AI18" s="70"/>
      <c r="AJ18" s="4"/>
      <c r="AK18" s="4"/>
    </row>
    <row r="19" spans="1:37" ht="16.5" x14ac:dyDescent="0.3">
      <c r="A19" s="1">
        <v>17</v>
      </c>
      <c r="B19" s="26">
        <f ca="1">INDEX($AD$3:$AD$77,RANK(AB19,$AB$3:$AB$77))</f>
        <v>5801</v>
      </c>
      <c r="C19" s="27">
        <f ca="1">VLOOKUP(SMALL($AA$3:$AA$77,ROWS(C$3:C19)),$AA$3:$AD$77,4,0)</f>
        <v>2652</v>
      </c>
      <c r="D19" s="28">
        <f ca="1">AD19</f>
        <v>3384</v>
      </c>
      <c r="E19" s="56"/>
      <c r="AA19" s="12">
        <f ca="1">ROWS(AA$3:AA19)/5+RAND()</f>
        <v>4.2891844574072273</v>
      </c>
      <c r="AB19" s="4">
        <f ca="1">RAND()</f>
        <v>0.22679497656582248</v>
      </c>
      <c r="AC19" s="15">
        <f ca="1">MATCH(SMALL($AA$3:$AA$77,ROWS(AC$3:AC19)),$AA$3:$AA$77,0)</f>
        <v>20</v>
      </c>
      <c r="AD19" s="35">
        <f ca="1">ROUND(10*($AH$1+$AJ$1*ROWS(AH$3:AH19))*(VLOOKUP(IF(MOD(ROWS(AH$3:AH19),$AL$7)&lt;&gt;0,MOD(ROWS(AH$3:AH19),$AL$7),$AL$7),$AL$3:$AM$7,2)+0.5*((RAND()-0.5))),0)</f>
        <v>3384</v>
      </c>
      <c r="AE19" s="15"/>
      <c r="AG19" s="4"/>
      <c r="AH19" s="4"/>
      <c r="AI19" s="70"/>
      <c r="AJ19" s="4"/>
      <c r="AK19" s="4"/>
    </row>
    <row r="20" spans="1:37" ht="16.5" x14ac:dyDescent="0.3">
      <c r="A20" s="1">
        <v>18</v>
      </c>
      <c r="B20" s="26">
        <f ca="1">INDEX($AD$3:$AD$77,RANK(AB20,$AB$3:$AB$77))</f>
        <v>2242</v>
      </c>
      <c r="C20" s="27">
        <f ca="1">VLOOKUP(SMALL($AA$3:$AA$77,ROWS(C$3:C20)),$AA$3:$AD$77,4,0)</f>
        <v>3384</v>
      </c>
      <c r="D20" s="28">
        <f ca="1">AD20</f>
        <v>3141</v>
      </c>
      <c r="E20" s="56"/>
      <c r="AA20" s="12">
        <f ca="1">ROWS(AA$3:AA20)/5+RAND()</f>
        <v>4.4196142996594343</v>
      </c>
      <c r="AB20" s="4">
        <f ca="1">RAND()</f>
        <v>0.53819477877850763</v>
      </c>
      <c r="AC20" s="15">
        <f ca="1">MATCH(SMALL($AA$3:$AA$77,ROWS(AC$3:AC20)),$AA$3:$AA$77,0)</f>
        <v>17</v>
      </c>
      <c r="AD20" s="35">
        <f ca="1">ROUND(10*($AH$1+$AJ$1*ROWS(AH$3:AH20))*(VLOOKUP(IF(MOD(ROWS(AH$3:AH20),$AL$7)&lt;&gt;0,MOD(ROWS(AH$3:AH20),$AL$7),$AL$7),$AL$3:$AM$7,2)+0.5*((RAND()-0.5))),0)</f>
        <v>3141</v>
      </c>
      <c r="AE20" s="15"/>
      <c r="AG20" s="4"/>
      <c r="AH20" s="4"/>
      <c r="AI20" s="70"/>
      <c r="AJ20" s="4"/>
      <c r="AK20" s="4"/>
    </row>
    <row r="21" spans="1:37" ht="16.5" x14ac:dyDescent="0.3">
      <c r="A21" s="1">
        <v>19</v>
      </c>
      <c r="B21" s="26">
        <f ca="1">INDEX($AD$3:$AD$77,RANK(AB21,$AB$3:$AB$77))</f>
        <v>3936</v>
      </c>
      <c r="C21" s="27">
        <f ca="1">VLOOKUP(SMALL($AA$3:$AA$77,ROWS(C$3:C21)),$AA$3:$AD$77,4,0)</f>
        <v>3141</v>
      </c>
      <c r="D21" s="28">
        <f ca="1">AD21</f>
        <v>3935</v>
      </c>
      <c r="E21" s="56"/>
      <c r="AA21" s="12">
        <f ca="1">ROWS(AA$3:AA21)/5+RAND()</f>
        <v>4.6338492093243087</v>
      </c>
      <c r="AB21" s="4">
        <f ca="1">RAND()</f>
        <v>0.55098920064492851</v>
      </c>
      <c r="AC21" s="15">
        <f ca="1">MATCH(SMALL($AA$3:$AA$77,ROWS(AC$3:AC21)),$AA$3:$AA$77,0)</f>
        <v>18</v>
      </c>
      <c r="AD21" s="35">
        <f ca="1">ROUND(10*($AH$1+$AJ$1*ROWS(AH$3:AH21))*(VLOOKUP(IF(MOD(ROWS(AH$3:AH21),$AL$7)&lt;&gt;0,MOD(ROWS(AH$3:AH21),$AL$7),$AL$7),$AL$3:$AM$7,2)+0.5*((RAND()-0.5))),0)</f>
        <v>3935</v>
      </c>
      <c r="AE21" s="15"/>
      <c r="AG21" s="4"/>
      <c r="AH21" s="4"/>
      <c r="AI21" s="70"/>
      <c r="AJ21" s="4"/>
      <c r="AK21" s="4"/>
    </row>
    <row r="22" spans="1:37" ht="16.5" x14ac:dyDescent="0.3">
      <c r="A22" s="1">
        <v>20</v>
      </c>
      <c r="B22" s="26">
        <f ca="1">INDEX($AD$3:$AD$77,RANK(AB22,$AB$3:$AB$77))</f>
        <v>2673</v>
      </c>
      <c r="C22" s="27">
        <f ca="1">VLOOKUP(SMALL($AA$3:$AA$77,ROWS(C$3:C22)),$AA$3:$AD$77,4,0)</f>
        <v>3935</v>
      </c>
      <c r="D22" s="28">
        <f ca="1">AD22</f>
        <v>2652</v>
      </c>
      <c r="E22" s="56"/>
      <c r="AA22" s="12">
        <f ca="1">ROWS(AA$3:AA22)/5+RAND()</f>
        <v>4.0237084738344233</v>
      </c>
      <c r="AB22" s="4">
        <f ca="1">RAND()</f>
        <v>0.46952041316916093</v>
      </c>
      <c r="AC22" s="15">
        <f ca="1">MATCH(SMALL($AA$3:$AA$77,ROWS(AC$3:AC22)),$AA$3:$AA$77,0)</f>
        <v>19</v>
      </c>
      <c r="AD22" s="35">
        <f ca="1">ROUND(10*($AH$1+$AJ$1*ROWS(AH$3:AH22))*(VLOOKUP(IF(MOD(ROWS(AH$3:AH22),$AL$7)&lt;&gt;0,MOD(ROWS(AH$3:AH22),$AL$7),$AL$7),$AL$3:$AM$7,2)+0.5*((RAND()-0.5))),0)</f>
        <v>2652</v>
      </c>
      <c r="AE22" s="15"/>
      <c r="AG22" s="4"/>
      <c r="AH22" s="4"/>
      <c r="AI22" s="70"/>
      <c r="AJ22" s="4"/>
      <c r="AK22" s="4"/>
    </row>
    <row r="23" spans="1:37" ht="16.5" x14ac:dyDescent="0.3">
      <c r="A23" s="1">
        <v>21</v>
      </c>
      <c r="B23" s="26">
        <f ca="1">INDEX($AD$3:$AD$77,RANK(AB23,$AB$3:$AB$77))</f>
        <v>10293</v>
      </c>
      <c r="C23" s="27">
        <f ca="1">VLOOKUP(SMALL($AA$3:$AA$77,ROWS(C$3:C23)),$AA$3:$AD$77,4,0)</f>
        <v>4695</v>
      </c>
      <c r="D23" s="28">
        <f ca="1">AD23</f>
        <v>2356</v>
      </c>
      <c r="E23" s="56"/>
      <c r="AA23" s="12">
        <f ca="1">ROWS(AA$3:AA23)/5+RAND()</f>
        <v>4.9320073488825509</v>
      </c>
      <c r="AB23" s="4">
        <f ca="1">RAND()</f>
        <v>4.7747980704280213E-2</v>
      </c>
      <c r="AC23" s="15">
        <f ca="1">MATCH(SMALL($AA$3:$AA$77,ROWS(AC$3:AC23)),$AA$3:$AA$77,0)</f>
        <v>23</v>
      </c>
      <c r="AD23" s="35">
        <f ca="1">ROUND(10*($AH$1+$AJ$1*ROWS(AH$3:AH23))*(VLOOKUP(IF(MOD(ROWS(AH$3:AH23),$AL$7)&lt;&gt;0,MOD(ROWS(AH$3:AH23),$AL$7),$AL$7),$AL$3:$AM$7,2)+0.5*((RAND()-0.5))),0)</f>
        <v>2356</v>
      </c>
      <c r="AE23" s="15"/>
      <c r="AG23" s="4"/>
      <c r="AH23" s="4"/>
      <c r="AI23" s="70"/>
      <c r="AJ23" s="4"/>
      <c r="AK23" s="4"/>
    </row>
    <row r="24" spans="1:37" ht="16.5" x14ac:dyDescent="0.3">
      <c r="A24" s="1">
        <v>22</v>
      </c>
      <c r="B24" s="26">
        <f ca="1">INDEX($AD$3:$AD$77,RANK(AB24,$AB$3:$AB$77))</f>
        <v>1606</v>
      </c>
      <c r="C24" s="27">
        <f ca="1">VLOOKUP(SMALL($AA$3:$AA$77,ROWS(C$3:C24)),$AA$3:$AD$77,4,0)</f>
        <v>2356</v>
      </c>
      <c r="D24" s="28">
        <f ca="1">AD24</f>
        <v>3853</v>
      </c>
      <c r="E24" s="71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12">
        <f ca="1">ROWS(AA$3:AA24)/5+RAND()</f>
        <v>5.1674645101324383</v>
      </c>
      <c r="AB24" s="4">
        <f ca="1">RAND()</f>
        <v>0.90572808847971531</v>
      </c>
      <c r="AC24" s="15">
        <f ca="1">MATCH(SMALL($AA$3:$AA$77,ROWS(AC$3:AC24)),$AA$3:$AA$77,0)</f>
        <v>21</v>
      </c>
      <c r="AD24" s="35">
        <f ca="1">ROUND(10*($AH$1+$AJ$1*ROWS(AH$3:AH24))*(VLOOKUP(IF(MOD(ROWS(AH$3:AH24),$AL$7)&lt;&gt;0,MOD(ROWS(AH$3:AH24),$AL$7),$AL$7),$AL$3:$AM$7,2)+0.5*((RAND()-0.5))),0)</f>
        <v>3853</v>
      </c>
      <c r="AE24" s="15"/>
      <c r="AG24" s="4"/>
      <c r="AH24" s="4"/>
      <c r="AI24" s="70"/>
      <c r="AJ24" s="4"/>
      <c r="AK24" s="4"/>
    </row>
    <row r="25" spans="1:37" ht="16.5" x14ac:dyDescent="0.3">
      <c r="A25" s="1">
        <v>23</v>
      </c>
      <c r="B25" s="26">
        <f ca="1">INDEX($AD$3:$AD$77,RANK(AB25,$AB$3:$AB$77))</f>
        <v>1964</v>
      </c>
      <c r="C25" s="27">
        <f ca="1">VLOOKUP(SMALL($AA$3:$AA$77,ROWS(C$3:C25)),$AA$3:$AD$77,4,0)</f>
        <v>2565</v>
      </c>
      <c r="D25" s="28">
        <f ca="1">AD25</f>
        <v>4695</v>
      </c>
      <c r="E25" s="71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12">
        <f ca="1">ROWS(AA$3:AA25)/5+RAND()</f>
        <v>4.6505111421299965</v>
      </c>
      <c r="AB25" s="4">
        <f ca="1">RAND()</f>
        <v>0.73540554003858105</v>
      </c>
      <c r="AC25" s="15">
        <f ca="1">MATCH(SMALL($AA$3:$AA$77,ROWS(AC$3:AC25)),$AA$3:$AA$77,0)</f>
        <v>25</v>
      </c>
      <c r="AD25" s="35">
        <f ca="1">ROUND(10*($AH$1+$AJ$1*ROWS(AH$3:AH25))*(VLOOKUP(IF(MOD(ROWS(AH$3:AH25),$AL$7)&lt;&gt;0,MOD(ROWS(AH$3:AH25),$AL$7),$AL$7),$AL$3:$AM$7,2)+0.5*((RAND()-0.5))),0)</f>
        <v>4695</v>
      </c>
      <c r="AE25" s="15"/>
      <c r="AG25" s="4"/>
      <c r="AH25" s="4"/>
      <c r="AI25" s="70"/>
      <c r="AJ25" s="4"/>
      <c r="AK25" s="4"/>
    </row>
    <row r="26" spans="1:37" ht="16.5" x14ac:dyDescent="0.3">
      <c r="A26" s="1">
        <v>24</v>
      </c>
      <c r="B26" s="26">
        <f ca="1">INDEX($AD$3:$AD$77,RANK(AB26,$AB$3:$AB$77))</f>
        <v>2605</v>
      </c>
      <c r="C26" s="27">
        <f ca="1">VLOOKUP(SMALL($AA$3:$AA$77,ROWS(C$3:C26)),$AA$3:$AD$77,4,0)</f>
        <v>3853</v>
      </c>
      <c r="D26" s="28">
        <f ca="1">AD26</f>
        <v>2605</v>
      </c>
      <c r="E26" s="71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12">
        <f ca="1">ROWS(AA$3:AA26)/5+RAND()</f>
        <v>5.6143383651928325</v>
      </c>
      <c r="AB26" s="4">
        <f ca="1">RAND()</f>
        <v>0.65302422599469145</v>
      </c>
      <c r="AC26" s="15">
        <f ca="1">MATCH(SMALL($AA$3:$AA$77,ROWS(AC$3:AC26)),$AA$3:$AA$77,0)</f>
        <v>22</v>
      </c>
      <c r="AD26" s="35">
        <f ca="1">ROUND(10*($AH$1+$AJ$1*ROWS(AH$3:AH26))*(VLOOKUP(IF(MOD(ROWS(AH$3:AH26),$AL$7)&lt;&gt;0,MOD(ROWS(AH$3:AH26),$AL$7),$AL$7),$AL$3:$AM$7,2)+0.5*((RAND()-0.5))),0)</f>
        <v>2605</v>
      </c>
      <c r="AE26" s="15"/>
      <c r="AG26" s="4"/>
      <c r="AH26" s="4"/>
      <c r="AI26" s="70"/>
      <c r="AJ26" s="4"/>
      <c r="AK26" s="4"/>
    </row>
    <row r="27" spans="1:37" ht="16.5" x14ac:dyDescent="0.3">
      <c r="A27" s="1">
        <v>25</v>
      </c>
      <c r="B27" s="26">
        <f ca="1">INDEX($AD$3:$AD$77,RANK(AB27,$AB$3:$AB$77))</f>
        <v>1172</v>
      </c>
      <c r="C27" s="27">
        <f ca="1">VLOOKUP(SMALL($AA$3:$AA$77,ROWS(C$3:C27)),$AA$3:$AD$77,4,0)</f>
        <v>2137</v>
      </c>
      <c r="D27" s="28">
        <f ca="1">AD27</f>
        <v>2565</v>
      </c>
      <c r="E27" s="71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Z27" s="46"/>
      <c r="AA27" s="12">
        <f ca="1">ROWS(AA$3:AA27)/5+RAND()</f>
        <v>5.0116307853491007</v>
      </c>
      <c r="AB27" s="4">
        <f ca="1">RAND()</f>
        <v>0.74013224402912736</v>
      </c>
      <c r="AC27" s="15">
        <f ca="1">MATCH(SMALL($AA$3:$AA$77,ROWS(AC$3:AC27)),$AA$3:$AA$77,0)</f>
        <v>26</v>
      </c>
      <c r="AD27" s="35">
        <f ca="1">ROUND(10*($AH$1+$AJ$1*ROWS(AH$3:AH27))*(VLOOKUP(IF(MOD(ROWS(AH$3:AH27),$AL$7)&lt;&gt;0,MOD(ROWS(AH$3:AH27),$AL$7),$AL$7),$AL$3:$AM$7,2)+0.5*((RAND()-0.5))),0)</f>
        <v>2565</v>
      </c>
      <c r="AE27" s="15"/>
      <c r="AG27" s="4"/>
      <c r="AH27" s="4"/>
      <c r="AI27" s="70"/>
      <c r="AJ27" s="4"/>
      <c r="AK27" s="4"/>
    </row>
    <row r="28" spans="1:37" ht="16.5" x14ac:dyDescent="0.3">
      <c r="A28" s="1">
        <v>26</v>
      </c>
      <c r="B28" s="26">
        <f ca="1">INDEX($AD$3:$AD$77,RANK(AB28,$AB$3:$AB$77))</f>
        <v>3141</v>
      </c>
      <c r="C28" s="27">
        <f ca="1">VLOOKUP(SMALL($AA$3:$AA$77,ROWS(C$3:C28)),$AA$3:$AD$77,4,0)</f>
        <v>2605</v>
      </c>
      <c r="D28" s="28">
        <f ca="1">AD28</f>
        <v>2137</v>
      </c>
      <c r="E28" s="71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Z28" s="46"/>
      <c r="AA28" s="12">
        <f ca="1">ROWS(AA$3:AA28)/5+RAND()</f>
        <v>5.3646159566364284</v>
      </c>
      <c r="AB28" s="4">
        <f ca="1">RAND()</f>
        <v>0.70653704794939831</v>
      </c>
      <c r="AC28" s="15">
        <f ca="1">MATCH(SMALL($AA$3:$AA$77,ROWS(AC$3:AC28)),$AA$3:$AA$77,0)</f>
        <v>24</v>
      </c>
      <c r="AD28" s="35">
        <f ca="1">ROUND(10*($AH$1+$AJ$1*ROWS(AH$3:AH28))*(VLOOKUP(IF(MOD(ROWS(AH$3:AH28),$AL$7)&lt;&gt;0,MOD(ROWS(AH$3:AH28),$AL$7),$AL$7),$AL$3:$AM$7,2)+0.5*((RAND()-0.5))),0)</f>
        <v>2137</v>
      </c>
      <c r="AE28" s="15"/>
      <c r="AG28" s="4"/>
      <c r="AH28" s="4"/>
      <c r="AI28" s="70"/>
      <c r="AJ28" s="4"/>
      <c r="AK28" s="4"/>
    </row>
    <row r="29" spans="1:37" ht="16.5" x14ac:dyDescent="0.3">
      <c r="A29" s="1">
        <v>27</v>
      </c>
      <c r="B29" s="26">
        <f ca="1">INDEX($AD$3:$AD$77,RANK(AB29,$AB$3:$AB$77))</f>
        <v>3853</v>
      </c>
      <c r="C29" s="27">
        <f ca="1">VLOOKUP(SMALL($AA$3:$AA$77,ROWS(C$3:C29)),$AA$3:$AD$77,4,0)</f>
        <v>4743</v>
      </c>
      <c r="D29" s="28">
        <f ca="1">AD29</f>
        <v>4743</v>
      </c>
      <c r="E29" s="71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Z29" s="46"/>
      <c r="AA29" s="12">
        <f ca="1">ROWS(AA$3:AA29)/5+RAND()</f>
        <v>5.711908431307557</v>
      </c>
      <c r="AB29" s="4">
        <f ca="1">RAND()</f>
        <v>0.66617299537431951</v>
      </c>
      <c r="AC29" s="15">
        <f ca="1">MATCH(SMALL($AA$3:$AA$77,ROWS(AC$3:AC29)),$AA$3:$AA$77,0)</f>
        <v>27</v>
      </c>
      <c r="AD29" s="35">
        <f ca="1">ROUND(10*($AH$1+$AJ$1*ROWS(AH$3:AH29))*(VLOOKUP(IF(MOD(ROWS(AH$3:AH29),$AL$7)&lt;&gt;0,MOD(ROWS(AH$3:AH29),$AL$7),$AL$7),$AL$3:$AM$7,2)+0.5*((RAND()-0.5))),0)</f>
        <v>4743</v>
      </c>
      <c r="AE29" s="15"/>
      <c r="AG29" s="4"/>
      <c r="AH29" s="4"/>
      <c r="AI29" s="70"/>
      <c r="AJ29" s="4"/>
      <c r="AK29" s="4"/>
    </row>
    <row r="30" spans="1:37" ht="16.5" x14ac:dyDescent="0.3">
      <c r="A30" s="1">
        <v>28</v>
      </c>
      <c r="B30" s="26">
        <f ca="1">INDEX($AD$3:$AD$77,RANK(AB30,$AB$3:$AB$77))</f>
        <v>4963</v>
      </c>
      <c r="C30" s="27">
        <f ca="1">VLOOKUP(SMALL($AA$3:$AA$77,ROWS(C$3:C30)),$AA$3:$AD$77,4,0)</f>
        <v>4285</v>
      </c>
      <c r="D30" s="28">
        <f ca="1">AD30</f>
        <v>4285</v>
      </c>
      <c r="E30" s="71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Z30" s="46"/>
      <c r="AA30" s="12">
        <f ca="1">ROWS(AA$3:AA30)/5+RAND()</f>
        <v>5.8530833469099992</v>
      </c>
      <c r="AB30" s="4">
        <f ca="1">RAND()</f>
        <v>0.48761147120084791</v>
      </c>
      <c r="AC30" s="15">
        <f ca="1">MATCH(SMALL($AA$3:$AA$77,ROWS(AC$3:AC30)),$AA$3:$AA$77,0)</f>
        <v>28</v>
      </c>
      <c r="AD30" s="35">
        <f ca="1">ROUND(10*($AH$1+$AJ$1*ROWS(AH$3:AH30))*(VLOOKUP(IF(MOD(ROWS(AH$3:AH30),$AL$7)&lt;&gt;0,MOD(ROWS(AH$3:AH30),$AL$7),$AL$7),$AL$3:$AM$7,2)+0.5*((RAND()-0.5))),0)</f>
        <v>4285</v>
      </c>
      <c r="AE30" s="15"/>
      <c r="AG30" s="4"/>
      <c r="AH30" s="4"/>
      <c r="AI30" s="70"/>
      <c r="AJ30" s="4"/>
      <c r="AK30" s="4"/>
    </row>
    <row r="31" spans="1:37" ht="16.5" x14ac:dyDescent="0.3">
      <c r="A31" s="1">
        <v>29</v>
      </c>
      <c r="B31" s="26">
        <f ca="1">INDEX($AD$3:$AD$77,RANK(AB31,$AB$3:$AB$77))</f>
        <v>7671</v>
      </c>
      <c r="C31" s="27">
        <f ca="1">VLOOKUP(SMALL($AA$3:$AA$77,ROWS(C$3:C31)),$AA$3:$AD$77,4,0)</f>
        <v>5009</v>
      </c>
      <c r="D31" s="28">
        <f ca="1">AD31</f>
        <v>3501</v>
      </c>
      <c r="E31" s="71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Z31" s="46"/>
      <c r="AA31" s="12">
        <f ca="1">ROWS(AA$3:AA31)/5+RAND()</f>
        <v>6.6852077978132689</v>
      </c>
      <c r="AB31" s="4">
        <f ca="1">RAND()</f>
        <v>2.1193558733637041E-2</v>
      </c>
      <c r="AC31" s="15">
        <f ca="1">MATCH(SMALL($AA$3:$AA$77,ROWS(AC$3:AC31)),$AA$3:$AA$77,0)</f>
        <v>31</v>
      </c>
      <c r="AD31" s="35">
        <f ca="1">ROUND(10*($AH$1+$AJ$1*ROWS(AH$3:AH31))*(VLOOKUP(IF(MOD(ROWS(AH$3:AH31),$AL$7)&lt;&gt;0,MOD(ROWS(AH$3:AH31),$AL$7),$AL$7),$AL$3:$AM$7,2)+0.5*((RAND()-0.5))),0)</f>
        <v>3501</v>
      </c>
      <c r="AE31" s="15"/>
      <c r="AG31" s="4"/>
      <c r="AH31" s="4"/>
      <c r="AI31" s="70"/>
      <c r="AJ31" s="4"/>
      <c r="AK31" s="4"/>
    </row>
    <row r="32" spans="1:37" ht="16.5" x14ac:dyDescent="0.3">
      <c r="A32" s="1">
        <v>30</v>
      </c>
      <c r="B32" s="26">
        <f ca="1">INDEX($AD$3:$AD$77,RANK(AB32,$AB$3:$AB$77))</f>
        <v>7303</v>
      </c>
      <c r="C32" s="27">
        <f ca="1">VLOOKUP(SMALL($AA$3:$AA$77,ROWS(C$3:C32)),$AA$3:$AD$77,4,0)</f>
        <v>3936</v>
      </c>
      <c r="D32" s="28">
        <f ca="1">AD32</f>
        <v>2653</v>
      </c>
      <c r="E32" s="71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12">
        <f ca="1">ROWS(AA$3:AA32)/5+RAND()</f>
        <v>6.6140106633548195</v>
      </c>
      <c r="AB32" s="4">
        <f ca="1">RAND()</f>
        <v>0.45648245723370018</v>
      </c>
      <c r="AC32" s="15">
        <f ca="1">MATCH(SMALL($AA$3:$AA$77,ROWS(AC$3:AC32)),$AA$3:$AA$77,0)</f>
        <v>32</v>
      </c>
      <c r="AD32" s="35">
        <f ca="1">ROUND(10*($AH$1+$AJ$1*ROWS(AH$3:AH32))*(VLOOKUP(IF(MOD(ROWS(AH$3:AH32),$AL$7)&lt;&gt;0,MOD(ROWS(AH$3:AH32),$AL$7),$AL$7),$AL$3:$AM$7,2)+0.5*((RAND()-0.5))),0)</f>
        <v>2653</v>
      </c>
      <c r="AE32" s="15"/>
      <c r="AG32" s="4"/>
      <c r="AH32" s="4"/>
      <c r="AI32" s="70"/>
      <c r="AJ32" s="4"/>
      <c r="AK32" s="4"/>
    </row>
    <row r="33" spans="1:37" ht="16.5" x14ac:dyDescent="0.3">
      <c r="A33" s="1">
        <v>31</v>
      </c>
      <c r="B33" s="26">
        <f ca="1">INDEX($AD$3:$AD$77,RANK(AB33,$AB$3:$AB$77))</f>
        <v>6486</v>
      </c>
      <c r="C33" s="27">
        <f ca="1">VLOOKUP(SMALL($AA$3:$AA$77,ROWS(C$3:C33)),$AA$3:$AD$77,4,0)</f>
        <v>2653</v>
      </c>
      <c r="D33" s="28">
        <f ca="1">AD33</f>
        <v>5009</v>
      </c>
      <c r="E33" s="71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12">
        <f ca="1">ROWS(AA$3:AA33)/5+RAND()</f>
        <v>6.442691437832428</v>
      </c>
      <c r="AB33" s="4">
        <f ca="1">RAND()</f>
        <v>0.45017329877508427</v>
      </c>
      <c r="AC33" s="15">
        <f ca="1">MATCH(SMALL($AA$3:$AA$77,ROWS(AC$3:AC33)),$AA$3:$AA$77,0)</f>
        <v>30</v>
      </c>
      <c r="AD33" s="35">
        <f ca="1">ROUND(10*($AH$1+$AJ$1*ROWS(AH$3:AH33))*(VLOOKUP(IF(MOD(ROWS(AH$3:AH33),$AL$7)&lt;&gt;0,MOD(ROWS(AH$3:AH33),$AL$7),$AL$7),$AL$3:$AM$7,2)+0.5*((RAND()-0.5))),0)</f>
        <v>5009</v>
      </c>
      <c r="AE33" s="15"/>
      <c r="AG33" s="4"/>
      <c r="AH33" s="4"/>
      <c r="AI33" s="70"/>
      <c r="AJ33" s="4"/>
      <c r="AK33" s="4"/>
    </row>
    <row r="34" spans="1:37" ht="16.5" x14ac:dyDescent="0.3">
      <c r="A34" s="1">
        <v>32</v>
      </c>
      <c r="B34" s="26">
        <f ca="1">INDEX($AD$3:$AD$77,RANK(AB34,$AB$3:$AB$77))</f>
        <v>4743</v>
      </c>
      <c r="C34" s="27">
        <f ca="1">VLOOKUP(SMALL($AA$3:$AA$77,ROWS(C$3:C34)),$AA$3:$AD$77,4,0)</f>
        <v>3501</v>
      </c>
      <c r="D34" s="28">
        <f ca="1">AD34</f>
        <v>3936</v>
      </c>
      <c r="E34" s="71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12">
        <f ca="1">ROWS(AA$3:AA34)/5+RAND()</f>
        <v>6.5409923243771884</v>
      </c>
      <c r="AB34" s="4">
        <f ca="1">RAND()</f>
        <v>0.62555183905005129</v>
      </c>
      <c r="AC34" s="15">
        <f ca="1">MATCH(SMALL($AA$3:$AA$77,ROWS(AC$3:AC34)),$AA$3:$AA$77,0)</f>
        <v>29</v>
      </c>
      <c r="AD34" s="35">
        <f ca="1">ROUND(10*($AH$1+$AJ$1*ROWS(AH$3:AH34))*(VLOOKUP(IF(MOD(ROWS(AH$3:AH34),$AL$7)&lt;&gt;0,MOD(ROWS(AH$3:AH34),$AL$7),$AL$7),$AL$3:$AM$7,2)+0.5*((RAND()-0.5))),0)</f>
        <v>3936</v>
      </c>
      <c r="AE34" s="15"/>
      <c r="AG34" s="4"/>
      <c r="AH34" s="4"/>
      <c r="AI34" s="70"/>
      <c r="AJ34" s="4"/>
      <c r="AK34" s="4"/>
    </row>
    <row r="35" spans="1:37" ht="16.5" x14ac:dyDescent="0.3">
      <c r="A35" s="1">
        <v>33</v>
      </c>
      <c r="B35" s="26">
        <f ca="1">INDEX($AD$3:$AD$77,RANK(AB35,$AB$3:$AB$77))</f>
        <v>8913</v>
      </c>
      <c r="C35" s="27">
        <f ca="1">VLOOKUP(SMALL($AA$3:$AA$77,ROWS(C$3:C35)),$AA$3:$AD$77,4,0)</f>
        <v>5645</v>
      </c>
      <c r="D35" s="28">
        <f ca="1">AD35</f>
        <v>5645</v>
      </c>
      <c r="E35" s="71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12">
        <f ca="1">ROWS(AA$3:AA35)/5+RAND()</f>
        <v>6.9905926097988935</v>
      </c>
      <c r="AB35" s="4">
        <f ca="1">RAND()</f>
        <v>8.7456467756071299E-2</v>
      </c>
      <c r="AC35" s="15">
        <f ca="1">MATCH(SMALL($AA$3:$AA$77,ROWS(AC$3:AC35)),$AA$3:$AA$77,0)</f>
        <v>33</v>
      </c>
      <c r="AD35" s="35">
        <f ca="1">ROUND(10*($AH$1+$AJ$1*ROWS(AH$3:AH35))*(VLOOKUP(IF(MOD(ROWS(AH$3:AH35),$AL$7)&lt;&gt;0,MOD(ROWS(AH$3:AH35),$AL$7),$AL$7),$AL$3:$AM$7,2)+0.5*((RAND()-0.5))),0)</f>
        <v>5645</v>
      </c>
      <c r="AE35" s="15"/>
      <c r="AG35" s="4"/>
      <c r="AH35" s="4"/>
      <c r="AI35" s="70"/>
      <c r="AJ35" s="4"/>
      <c r="AK35" s="4"/>
    </row>
    <row r="36" spans="1:37" ht="16.5" x14ac:dyDescent="0.3">
      <c r="A36" s="1">
        <v>34</v>
      </c>
      <c r="B36" s="26">
        <f ca="1">INDEX($AD$3:$AD$77,RANK(AB36,$AB$3:$AB$77))</f>
        <v>2413</v>
      </c>
      <c r="C36" s="27">
        <f ca="1">VLOOKUP(SMALL($AA$3:$AA$77,ROWS(C$3:C36)),$AA$3:$AD$77,4,0)</f>
        <v>2242</v>
      </c>
      <c r="D36" s="28">
        <f ca="1">AD36</f>
        <v>5670</v>
      </c>
      <c r="E36" s="71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12">
        <f ca="1">ROWS(AA$3:AA36)/5+RAND()</f>
        <v>7.3084181122462981</v>
      </c>
      <c r="AB36" s="4">
        <f ca="1">RAND()</f>
        <v>0.783846015098418</v>
      </c>
      <c r="AC36" s="15">
        <f ca="1">MATCH(SMALL($AA$3:$AA$77,ROWS(AC$3:AC36)),$AA$3:$AA$77,0)</f>
        <v>35</v>
      </c>
      <c r="AD36" s="35">
        <f ca="1">ROUND(10*($AH$1+$AJ$1*ROWS(AH$3:AH36))*(VLOOKUP(IF(MOD(ROWS(AH$3:AH36),$AL$7)&lt;&gt;0,MOD(ROWS(AH$3:AH36),$AL$7),$AL$7),$AL$3:$AM$7,2)+0.5*((RAND()-0.5))),0)</f>
        <v>5670</v>
      </c>
      <c r="AE36" s="15"/>
      <c r="AG36" s="4"/>
      <c r="AH36" s="4"/>
      <c r="AI36" s="70"/>
      <c r="AJ36" s="4"/>
      <c r="AK36" s="4"/>
    </row>
    <row r="37" spans="1:37" ht="16.5" x14ac:dyDescent="0.3">
      <c r="A37" s="1">
        <v>35</v>
      </c>
      <c r="B37" s="26">
        <f ca="1">INDEX($AD$3:$AD$77,RANK(AB37,$AB$3:$AB$77))</f>
        <v>3935</v>
      </c>
      <c r="C37" s="27">
        <f ca="1">VLOOKUP(SMALL($AA$3:$AA$77,ROWS(C$3:C37)),$AA$3:$AD$77,4,0)</f>
        <v>5670</v>
      </c>
      <c r="D37" s="28">
        <f ca="1">AD37</f>
        <v>2242</v>
      </c>
      <c r="E37" s="71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12">
        <f ca="1">ROWS(AA$3:AA37)/5+RAND()</f>
        <v>7.154004529194216</v>
      </c>
      <c r="AB37" s="4">
        <f ca="1">RAND()</f>
        <v>0.69575401077769305</v>
      </c>
      <c r="AC37" s="15">
        <f ca="1">MATCH(SMALL($AA$3:$AA$77,ROWS(AC$3:AC37)),$AA$3:$AA$77,0)</f>
        <v>34</v>
      </c>
      <c r="AD37" s="35">
        <f ca="1">ROUND(10*($AH$1+$AJ$1*ROWS(AH$3:AH37))*(VLOOKUP(IF(MOD(ROWS(AH$3:AH37),$AL$7)&lt;&gt;0,MOD(ROWS(AH$3:AH37),$AL$7),$AL$7),$AL$3:$AM$7,2)+0.5*((RAND()-0.5))),0)</f>
        <v>2242</v>
      </c>
      <c r="AE37" s="15"/>
      <c r="AG37" s="4"/>
      <c r="AH37" s="4"/>
      <c r="AI37" s="70"/>
      <c r="AJ37" s="4"/>
      <c r="AK37" s="4"/>
    </row>
    <row r="38" spans="1:37" ht="16.5" x14ac:dyDescent="0.3">
      <c r="A38" s="1">
        <v>36</v>
      </c>
      <c r="B38" s="26">
        <f ca="1">INDEX($AD$3:$AD$77,RANK(AB38,$AB$3:$AB$77))</f>
        <v>10101</v>
      </c>
      <c r="C38" s="27">
        <f ca="1">VLOOKUP(SMALL($AA$3:$AA$77,ROWS(C$3:C38)),$AA$3:$AD$77,4,0)</f>
        <v>4884</v>
      </c>
      <c r="D38" s="28">
        <f ca="1">AD38</f>
        <v>4884</v>
      </c>
      <c r="E38" s="71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12">
        <f ca="1">ROWS(AA$3:AA38)/5+RAND()</f>
        <v>7.8093940629202319</v>
      </c>
      <c r="AB38" s="4">
        <f ca="1">RAND()</f>
        <v>2.330357629320956E-2</v>
      </c>
      <c r="AC38" s="15">
        <f ca="1">MATCH(SMALL($AA$3:$AA$77,ROWS(AC$3:AC38)),$AA$3:$AA$77,0)</f>
        <v>36</v>
      </c>
      <c r="AD38" s="35">
        <f ca="1">ROUND(10*($AH$1+$AJ$1*ROWS(AH$3:AH38))*(VLOOKUP(IF(MOD(ROWS(AH$3:AH38),$AL$7)&lt;&gt;0,MOD(ROWS(AH$3:AH38),$AL$7),$AL$7),$AL$3:$AM$7,2)+0.5*((RAND()-0.5))),0)</f>
        <v>4884</v>
      </c>
      <c r="AE38" s="15"/>
      <c r="AG38" s="4"/>
      <c r="AH38" s="4"/>
      <c r="AI38" s="70"/>
      <c r="AJ38" s="4"/>
      <c r="AK38" s="4"/>
    </row>
    <row r="39" spans="1:37" ht="16.5" x14ac:dyDescent="0.3">
      <c r="A39" s="1">
        <v>37</v>
      </c>
      <c r="B39" s="26">
        <f ca="1">INDEX($AD$3:$AD$77,RANK(AB39,$AB$3:$AB$77))</f>
        <v>2565</v>
      </c>
      <c r="C39" s="27">
        <f ca="1">VLOOKUP(SMALL($AA$3:$AA$77,ROWS(C$3:C39)),$AA$3:$AD$77,4,0)</f>
        <v>2673</v>
      </c>
      <c r="D39" s="28">
        <f ca="1">AD39</f>
        <v>4908</v>
      </c>
      <c r="E39" s="71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12">
        <f ca="1">ROWS(AA$3:AA39)/5+RAND()</f>
        <v>8.1853022625215566</v>
      </c>
      <c r="AB39" s="4">
        <f ca="1">RAND()</f>
        <v>0.6382184747657258</v>
      </c>
      <c r="AC39" s="15">
        <f ca="1">MATCH(SMALL($AA$3:$AA$77,ROWS(AC$3:AC39)),$AA$3:$AA$77,0)</f>
        <v>40</v>
      </c>
      <c r="AD39" s="35">
        <f ca="1">ROUND(10*($AH$1+$AJ$1*ROWS(AH$3:AH39))*(VLOOKUP(IF(MOD(ROWS(AH$3:AH39),$AL$7)&lt;&gt;0,MOD(ROWS(AH$3:AH39),$AL$7),$AL$7),$AL$3:$AM$7,2)+0.5*((RAND()-0.5))),0)</f>
        <v>4908</v>
      </c>
      <c r="AE39" s="15"/>
      <c r="AG39" s="4"/>
      <c r="AH39" s="4"/>
      <c r="AI39" s="70"/>
      <c r="AJ39" s="4"/>
      <c r="AK39" s="4"/>
    </row>
    <row r="40" spans="1:37" ht="16.5" x14ac:dyDescent="0.3">
      <c r="A40" s="1">
        <v>38</v>
      </c>
      <c r="B40" s="26">
        <f ca="1">INDEX($AD$3:$AD$77,RANK(AB40,$AB$3:$AB$77))</f>
        <v>7884</v>
      </c>
      <c r="C40" s="27">
        <f ca="1">VLOOKUP(SMALL($AA$3:$AA$77,ROWS(C$3:C40)),$AA$3:$AD$77,4,0)</f>
        <v>4908</v>
      </c>
      <c r="D40" s="28">
        <f ca="1">AD40</f>
        <v>8569</v>
      </c>
      <c r="E40" s="71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12">
        <f ca="1">ROWS(AA$3:AA40)/5+RAND()</f>
        <v>8.4808603959562454</v>
      </c>
      <c r="AB40" s="4">
        <f ca="1">RAND()</f>
        <v>0.27966225072099427</v>
      </c>
      <c r="AC40" s="15">
        <f ca="1">MATCH(SMALL($AA$3:$AA$77,ROWS(AC$3:AC40)),$AA$3:$AA$77,0)</f>
        <v>37</v>
      </c>
      <c r="AD40" s="35">
        <f ca="1">ROUND(10*($AH$1+$AJ$1*ROWS(AH$3:AH40))*(VLOOKUP(IF(MOD(ROWS(AH$3:AH40),$AL$7)&lt;&gt;0,MOD(ROWS(AH$3:AH40),$AL$7),$AL$7),$AL$3:$AM$7,2)+0.5*((RAND()-0.5))),0)</f>
        <v>8569</v>
      </c>
      <c r="AE40" s="15"/>
      <c r="AG40" s="4"/>
      <c r="AH40" s="4"/>
      <c r="AI40" s="70"/>
      <c r="AJ40" s="4"/>
      <c r="AK40" s="4"/>
    </row>
    <row r="41" spans="1:37" ht="16.5" x14ac:dyDescent="0.3">
      <c r="A41" s="1">
        <v>39</v>
      </c>
      <c r="B41" s="26">
        <f ca="1">INDEX($AD$3:$AD$77,RANK(AB41,$AB$3:$AB$77))</f>
        <v>2204</v>
      </c>
      <c r="C41" s="27">
        <f ca="1">VLOOKUP(SMALL($AA$3:$AA$77,ROWS(C$3:C41)),$AA$3:$AD$77,4,0)</f>
        <v>8569</v>
      </c>
      <c r="D41" s="28">
        <f ca="1">AD41</f>
        <v>4963</v>
      </c>
      <c r="E41" s="71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12">
        <f ca="1">ROWS(AA$3:AA41)/5+RAND()</f>
        <v>8.7837522920647508</v>
      </c>
      <c r="AB41" s="4">
        <f ca="1">RAND()</f>
        <v>0.75812128340023777</v>
      </c>
      <c r="AC41" s="15">
        <f ca="1">MATCH(SMALL($AA$3:$AA$77,ROWS(AC$3:AC41)),$AA$3:$AA$77,0)</f>
        <v>38</v>
      </c>
      <c r="AD41" s="35">
        <f ca="1">ROUND(10*($AH$1+$AJ$1*ROWS(AH$3:AH41))*(VLOOKUP(IF(MOD(ROWS(AH$3:AH41),$AL$7)&lt;&gt;0,MOD(ROWS(AH$3:AH41),$AL$7),$AL$7),$AL$3:$AM$7,2)+0.5*((RAND()-0.5))),0)</f>
        <v>4963</v>
      </c>
      <c r="AE41" s="15"/>
      <c r="AG41" s="4"/>
      <c r="AH41" s="4"/>
      <c r="AI41" s="70"/>
      <c r="AJ41" s="4"/>
      <c r="AK41" s="4"/>
    </row>
    <row r="42" spans="1:37" ht="16.5" x14ac:dyDescent="0.3">
      <c r="A42" s="1">
        <v>40</v>
      </c>
      <c r="B42" s="26">
        <f ca="1">INDEX($AD$3:$AD$77,RANK(AB42,$AB$3:$AB$77))</f>
        <v>3501</v>
      </c>
      <c r="C42" s="27">
        <f ca="1">VLOOKUP(SMALL($AA$3:$AA$77,ROWS(C$3:C42)),$AA$3:$AD$77,4,0)</f>
        <v>6010</v>
      </c>
      <c r="D42" s="28">
        <f ca="1">AD42</f>
        <v>2673</v>
      </c>
      <c r="E42" s="71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12">
        <f ca="1">ROWS(AA$3:AA42)/5+RAND()</f>
        <v>8.0852341188310728</v>
      </c>
      <c r="AB42" s="4">
        <f ca="1">RAND()</f>
        <v>0.60338173914622939</v>
      </c>
      <c r="AC42" s="15">
        <f ca="1">MATCH(SMALL($AA$3:$AA$77,ROWS(AC$3:AC42)),$AA$3:$AA$77,0)</f>
        <v>41</v>
      </c>
      <c r="AD42" s="35">
        <f ca="1">ROUND(10*($AH$1+$AJ$1*ROWS(AH$3:AH42))*(VLOOKUP(IF(MOD(ROWS(AH$3:AH42),$AL$7)&lt;&gt;0,MOD(ROWS(AH$3:AH42),$AL$7),$AL$7),$AL$3:$AM$7,2)+0.5*((RAND()-0.5))),0)</f>
        <v>2673</v>
      </c>
      <c r="AE42" s="15"/>
      <c r="AG42" s="4"/>
      <c r="AH42" s="4"/>
      <c r="AI42" s="70"/>
      <c r="AJ42" s="4"/>
      <c r="AK42" s="4"/>
    </row>
    <row r="43" spans="1:37" ht="16.5" x14ac:dyDescent="0.3">
      <c r="A43" s="1">
        <v>41</v>
      </c>
      <c r="B43" s="26">
        <f ca="1">INDEX($AD$3:$AD$77,RANK(AB43,$AB$3:$AB$77))</f>
        <v>1301</v>
      </c>
      <c r="C43" s="27">
        <f ca="1">VLOOKUP(SMALL($AA$3:$AA$77,ROWS(C$3:C43)),$AA$3:$AD$77,4,0)</f>
        <v>4963</v>
      </c>
      <c r="D43" s="28">
        <f ca="1">AD43</f>
        <v>6010</v>
      </c>
      <c r="E43" s="71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12">
        <f ca="1">ROWS(AA$3:AA43)/5+RAND()</f>
        <v>8.6334939587561053</v>
      </c>
      <c r="AB43" s="4">
        <f ca="1">RAND()</f>
        <v>0.96488295824224635</v>
      </c>
      <c r="AC43" s="15">
        <f ca="1">MATCH(SMALL($AA$3:$AA$77,ROWS(AC$3:AC43)),$AA$3:$AA$77,0)</f>
        <v>39</v>
      </c>
      <c r="AD43" s="35">
        <f ca="1">ROUND(10*($AH$1+$AJ$1*ROWS(AH$3:AH43))*(VLOOKUP(IF(MOD(ROWS(AH$3:AH43),$AL$7)&lt;&gt;0,MOD(ROWS(AH$3:AH43),$AL$7),$AL$7),$AL$3:$AM$7,2)+0.5*((RAND()-0.5))),0)</f>
        <v>6010</v>
      </c>
      <c r="AE43" s="15"/>
      <c r="AG43" s="4"/>
      <c r="AH43" s="4"/>
      <c r="AI43" s="70"/>
      <c r="AJ43" s="4"/>
      <c r="AK43" s="4"/>
    </row>
    <row r="44" spans="1:37" ht="16.5" x14ac:dyDescent="0.3">
      <c r="A44" s="1">
        <v>42</v>
      </c>
      <c r="B44" s="26">
        <f ca="1">INDEX($AD$3:$AD$77,RANK(AB44,$AB$3:$AB$77))</f>
        <v>9855</v>
      </c>
      <c r="C44" s="27">
        <f ca="1">VLOOKUP(SMALL($AA$3:$AA$77,ROWS(C$3:C44)),$AA$3:$AD$77,4,0)</f>
        <v>6486</v>
      </c>
      <c r="D44" s="28">
        <f ca="1">AD44</f>
        <v>7303</v>
      </c>
      <c r="E44" s="71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12">
        <f ca="1">ROWS(AA$3:AA44)/5+RAND()</f>
        <v>9.2460952987719782</v>
      </c>
      <c r="AB44" s="4">
        <f ca="1">RAND()</f>
        <v>0.36446742259213594</v>
      </c>
      <c r="AC44" s="15">
        <f ca="1">MATCH(SMALL($AA$3:$AA$77,ROWS(AC$3:AC44)),$AA$3:$AA$77,0)</f>
        <v>43</v>
      </c>
      <c r="AD44" s="35">
        <f ca="1">ROUND(10*($AH$1+$AJ$1*ROWS(AH$3:AH44))*(VLOOKUP(IF(MOD(ROWS(AH$3:AH44),$AL$7)&lt;&gt;0,MOD(ROWS(AH$3:AH44),$AL$7),$AL$7),$AL$3:$AM$7,2)+0.5*((RAND()-0.5))),0)</f>
        <v>7303</v>
      </c>
      <c r="AE44" s="15"/>
      <c r="AG44" s="4"/>
      <c r="AH44" s="4"/>
      <c r="AI44" s="70"/>
      <c r="AJ44" s="4"/>
      <c r="AK44" s="4"/>
    </row>
    <row r="45" spans="1:37" ht="16.5" x14ac:dyDescent="0.3">
      <c r="A45" s="1">
        <v>43</v>
      </c>
      <c r="B45" s="26">
        <f ca="1">INDEX($AD$3:$AD$77,RANK(AB45,$AB$3:$AB$77))</f>
        <v>1874</v>
      </c>
      <c r="C45" s="27">
        <f ca="1">VLOOKUP(SMALL($AA$3:$AA$77,ROWS(C$3:C45)),$AA$3:$AD$77,4,0)</f>
        <v>6989</v>
      </c>
      <c r="D45" s="28">
        <f ca="1">AD45</f>
        <v>6486</v>
      </c>
      <c r="E45" s="71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12">
        <f ca="1">ROWS(AA$3:AA45)/5+RAND()</f>
        <v>8.9343118280617393</v>
      </c>
      <c r="AB45" s="4">
        <f ca="1">RAND()</f>
        <v>0.77727685171998584</v>
      </c>
      <c r="AC45" s="15">
        <f ca="1">MATCH(SMALL($AA$3:$AA$77,ROWS(AC$3:AC45)),$AA$3:$AA$77,0)</f>
        <v>44</v>
      </c>
      <c r="AD45" s="35">
        <f ca="1">ROUND(10*($AH$1+$AJ$1*ROWS(AH$3:AH45))*(VLOOKUP(IF(MOD(ROWS(AH$3:AH45),$AL$7)&lt;&gt;0,MOD(ROWS(AH$3:AH45),$AL$7),$AL$7),$AL$3:$AM$7,2)+0.5*((RAND()-0.5))),0)</f>
        <v>6486</v>
      </c>
      <c r="AE45" s="15"/>
      <c r="AG45" s="4"/>
      <c r="AH45" s="4"/>
      <c r="AI45" s="70"/>
      <c r="AJ45" s="4"/>
      <c r="AK45" s="4"/>
    </row>
    <row r="46" spans="1:37" ht="16.5" x14ac:dyDescent="0.3">
      <c r="A46" s="1">
        <v>44</v>
      </c>
      <c r="B46" s="26">
        <f ca="1">INDEX($AD$3:$AD$77,RANK(AB46,$AB$3:$AB$77))</f>
        <v>5944</v>
      </c>
      <c r="C46" s="27">
        <f ca="1">VLOOKUP(SMALL($AA$3:$AA$77,ROWS(C$3:C46)),$AA$3:$AD$77,4,0)</f>
        <v>7303</v>
      </c>
      <c r="D46" s="28">
        <f ca="1">AD46</f>
        <v>6989</v>
      </c>
      <c r="E46" s="71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12">
        <f ca="1">ROWS(AA$3:AA46)/5+RAND()</f>
        <v>9.125440462710344</v>
      </c>
      <c r="AB46" s="4">
        <f ca="1">RAND()</f>
        <v>8.4145034283411801E-2</v>
      </c>
      <c r="AC46" s="15">
        <f ca="1">MATCH(SMALL($AA$3:$AA$77,ROWS(AC$3:AC46)),$AA$3:$AA$77,0)</f>
        <v>42</v>
      </c>
      <c r="AD46" s="35">
        <f ca="1">ROUND(10*($AH$1+$AJ$1*ROWS(AH$3:AH46))*(VLOOKUP(IF(MOD(ROWS(AH$3:AH46),$AL$7)&lt;&gt;0,MOD(ROWS(AH$3:AH46),$AL$7),$AL$7),$AL$3:$AM$7,2)+0.5*((RAND()-0.5))),0)</f>
        <v>6989</v>
      </c>
      <c r="AE46" s="15"/>
      <c r="AG46" s="4"/>
      <c r="AH46" s="4"/>
      <c r="AI46" s="70"/>
      <c r="AJ46" s="4"/>
      <c r="AK46" s="4"/>
    </row>
    <row r="47" spans="1:37" ht="16.5" x14ac:dyDescent="0.3">
      <c r="A47" s="1">
        <v>45</v>
      </c>
      <c r="B47" s="26">
        <f ca="1">INDEX($AD$3:$AD$77,RANK(AB47,$AB$3:$AB$77))</f>
        <v>4695</v>
      </c>
      <c r="C47" s="27">
        <f ca="1">VLOOKUP(SMALL($AA$3:$AA$77,ROWS(C$3:C47)),$AA$3:$AD$77,4,0)</f>
        <v>4367</v>
      </c>
      <c r="D47" s="28">
        <f ca="1">AD47</f>
        <v>4367</v>
      </c>
      <c r="E47" s="71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12">
        <f ca="1">ROWS(AA$3:AA47)/5+RAND()</f>
        <v>9.5178173557778116</v>
      </c>
      <c r="AB47" s="4">
        <f ca="1">RAND()</f>
        <v>0.66143871726246317</v>
      </c>
      <c r="AC47" s="15">
        <f ca="1">MATCH(SMALL($AA$3:$AA$77,ROWS(AC$3:AC47)),$AA$3:$AA$77,0)</f>
        <v>45</v>
      </c>
      <c r="AD47" s="35">
        <f ca="1">ROUND(10*($AH$1+$AJ$1*ROWS(AH$3:AH47))*(VLOOKUP(IF(MOD(ROWS(AH$3:AH47),$AL$7)&lt;&gt;0,MOD(ROWS(AH$3:AH47),$AL$7),$AL$7),$AL$3:$AM$7,2)+0.5*((RAND()-0.5))),0)</f>
        <v>4367</v>
      </c>
      <c r="AE47" s="15"/>
      <c r="AG47" s="4"/>
      <c r="AH47" s="4"/>
      <c r="AI47" s="70"/>
      <c r="AJ47" s="4"/>
      <c r="AK47" s="4"/>
    </row>
    <row r="48" spans="1:37" ht="16.5" x14ac:dyDescent="0.3">
      <c r="A48" s="1">
        <v>46</v>
      </c>
      <c r="B48" s="26">
        <f ca="1">INDEX($AD$3:$AD$77,RANK(AB48,$AB$3:$AB$77))</f>
        <v>5165</v>
      </c>
      <c r="C48" s="27">
        <f ca="1">VLOOKUP(SMALL($AA$3:$AA$77,ROWS(C$3:C48)),$AA$3:$AD$77,4,0)</f>
        <v>6334</v>
      </c>
      <c r="D48" s="28">
        <f ca="1">AD48</f>
        <v>6334</v>
      </c>
      <c r="E48" s="71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12">
        <f ca="1">ROWS(AA$3:AA48)/5+RAND()</f>
        <v>9.9678499763554917</v>
      </c>
      <c r="AB48" s="4">
        <f ca="1">RAND()</f>
        <v>0.3323106276963016</v>
      </c>
      <c r="AC48" s="15">
        <f ca="1">MATCH(SMALL($AA$3:$AA$77,ROWS(AC$3:AC48)),$AA$3:$AA$77,0)</f>
        <v>46</v>
      </c>
      <c r="AD48" s="35">
        <f ca="1">ROUND(10*($AH$1+$AJ$1*ROWS(AH$3:AH48))*(VLOOKUP(IF(MOD(ROWS(AH$3:AH48),$AL$7)&lt;&gt;0,MOD(ROWS(AH$3:AH48),$AL$7),$AL$7),$AL$3:$AM$7,2)+0.5*((RAND()-0.5))),0)</f>
        <v>6334</v>
      </c>
      <c r="AE48" s="15"/>
      <c r="AG48" s="4"/>
      <c r="AH48" s="4"/>
      <c r="AI48" s="70"/>
      <c r="AJ48" s="4"/>
      <c r="AK48" s="4"/>
    </row>
    <row r="49" spans="1:37" ht="16.5" x14ac:dyDescent="0.3">
      <c r="A49" s="1">
        <v>47</v>
      </c>
      <c r="B49" s="26">
        <f ca="1">INDEX($AD$3:$AD$77,RANK(AB49,$AB$3:$AB$77))</f>
        <v>2050</v>
      </c>
      <c r="C49" s="27">
        <f ca="1">VLOOKUP(SMALL($AA$3:$AA$77,ROWS(C$3:C49)),$AA$3:$AD$77,4,0)</f>
        <v>7578</v>
      </c>
      <c r="D49" s="28">
        <f ca="1">AD49</f>
        <v>7578</v>
      </c>
      <c r="E49" s="71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12">
        <f ca="1">ROWS(AA$3:AA49)/5+RAND()</f>
        <v>10.036897804325692</v>
      </c>
      <c r="AB49" s="4">
        <f ca="1">RAND()</f>
        <v>0.7540533411148882</v>
      </c>
      <c r="AC49" s="15">
        <f ca="1">MATCH(SMALL($AA$3:$AA$77,ROWS(AC$3:AC49)),$AA$3:$AA$77,0)</f>
        <v>47</v>
      </c>
      <c r="AD49" s="35">
        <f ca="1">ROUND(10*($AH$1+$AJ$1*ROWS(AH$3:AH49))*(VLOOKUP(IF(MOD(ROWS(AH$3:AH49),$AL$7)&lt;&gt;0,MOD(ROWS(AH$3:AH49),$AL$7),$AL$7),$AL$3:$AM$7,2)+0.5*((RAND()-0.5))),0)</f>
        <v>7578</v>
      </c>
      <c r="AE49" s="15"/>
      <c r="AG49" s="4"/>
      <c r="AH49" s="4"/>
      <c r="AI49" s="70"/>
      <c r="AJ49" s="4"/>
      <c r="AK49" s="4"/>
    </row>
    <row r="50" spans="1:37" ht="16.5" x14ac:dyDescent="0.3">
      <c r="A50" s="1">
        <v>48</v>
      </c>
      <c r="B50" s="26">
        <f ca="1">INDEX($AD$3:$AD$77,RANK(AB50,$AB$3:$AB$77))</f>
        <v>1386</v>
      </c>
      <c r="C50" s="27">
        <f ca="1">VLOOKUP(SMALL($AA$3:$AA$77,ROWS(C$3:C50)),$AA$3:$AD$77,4,0)</f>
        <v>5441</v>
      </c>
      <c r="D50" s="28">
        <f ca="1">AD50</f>
        <v>8877</v>
      </c>
      <c r="E50" s="71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12">
        <f ca="1">ROWS(AA$3:AA50)/5+RAND()</f>
        <v>10.292976684653283</v>
      </c>
      <c r="AB50" s="4">
        <f ca="1">RAND()</f>
        <v>0.82073292693847788</v>
      </c>
      <c r="AC50" s="15">
        <f ca="1">MATCH(SMALL($AA$3:$AA$77,ROWS(AC$3:AC50)),$AA$3:$AA$77,0)</f>
        <v>49</v>
      </c>
      <c r="AD50" s="35">
        <f ca="1">ROUND(10*($AH$1+$AJ$1*ROWS(AH$3:AH50))*(VLOOKUP(IF(MOD(ROWS(AH$3:AH50),$AL$7)&lt;&gt;0,MOD(ROWS(AH$3:AH50),$AL$7),$AL$7),$AL$3:$AM$7,2)+0.5*((RAND()-0.5))),0)</f>
        <v>8877</v>
      </c>
      <c r="AE50" s="15"/>
      <c r="AG50" s="4"/>
      <c r="AH50" s="4"/>
      <c r="AI50" s="70"/>
      <c r="AJ50" s="4"/>
      <c r="AK50" s="4"/>
    </row>
    <row r="51" spans="1:37" ht="16.5" x14ac:dyDescent="0.3">
      <c r="A51" s="1">
        <v>49</v>
      </c>
      <c r="B51" s="26">
        <f ca="1">INDEX($AD$3:$AD$77,RANK(AB51,$AB$3:$AB$77))</f>
        <v>5441</v>
      </c>
      <c r="C51" s="27">
        <f ca="1">VLOOKUP(SMALL($AA$3:$AA$77,ROWS(C$3:C51)),$AA$3:$AD$77,4,0)</f>
        <v>8877</v>
      </c>
      <c r="D51" s="28">
        <f ca="1">AD51</f>
        <v>5441</v>
      </c>
      <c r="E51" s="71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12">
        <f ca="1">ROWS(AA$3:AA51)/5+RAND()</f>
        <v>10.26863818744747</v>
      </c>
      <c r="AB51" s="4">
        <f ca="1">RAND()</f>
        <v>0.40755395190269783</v>
      </c>
      <c r="AC51" s="15">
        <f ca="1">MATCH(SMALL($AA$3:$AA$77,ROWS(AC$3:AC51)),$AA$3:$AA$77,0)</f>
        <v>48</v>
      </c>
      <c r="AD51" s="35">
        <f ca="1">ROUND(10*($AH$1+$AJ$1*ROWS(AH$3:AH51))*(VLOOKUP(IF(MOD(ROWS(AH$3:AH51),$AL$7)&lt;&gt;0,MOD(ROWS(AH$3:AH51),$AL$7),$AL$7),$AL$3:$AM$7,2)+0.5*((RAND()-0.5))),0)</f>
        <v>5441</v>
      </c>
      <c r="AE51" s="15"/>
      <c r="AG51" s="4"/>
      <c r="AH51" s="4"/>
      <c r="AI51" s="70"/>
      <c r="AJ51" s="4"/>
      <c r="AK51" s="4"/>
    </row>
    <row r="52" spans="1:37" ht="16.5" x14ac:dyDescent="0.3">
      <c r="A52" s="1">
        <v>50</v>
      </c>
      <c r="B52" s="26">
        <f ca="1">INDEX($AD$3:$AD$77,RANK(AB52,$AB$3:$AB$77))</f>
        <v>7855</v>
      </c>
      <c r="C52" s="27">
        <f ca="1">VLOOKUP(SMALL($AA$3:$AA$77,ROWS(C$3:C52)),$AA$3:$AD$77,4,0)</f>
        <v>5599</v>
      </c>
      <c r="D52" s="28">
        <f ca="1">AD52</f>
        <v>5599</v>
      </c>
      <c r="E52" s="71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12">
        <f ca="1">ROWS(AA$3:AA52)/5+RAND()</f>
        <v>10.33354546433797</v>
      </c>
      <c r="AB52" s="4">
        <f ca="1">RAND()</f>
        <v>0.13195939561985404</v>
      </c>
      <c r="AC52" s="15">
        <f ca="1">MATCH(SMALL($AA$3:$AA$77,ROWS(AC$3:AC52)),$AA$3:$AA$77,0)</f>
        <v>50</v>
      </c>
      <c r="AD52" s="35">
        <f ca="1">ROUND(10*($AH$1+$AJ$1*ROWS(AH$3:AH52))*(VLOOKUP(IF(MOD(ROWS(AH$3:AH52),$AL$7)&lt;&gt;0,MOD(ROWS(AH$3:AH52),$AL$7),$AL$7),$AL$3:$AM$7,2)+0.5*((RAND()-0.5))),0)</f>
        <v>5599</v>
      </c>
      <c r="AE52" s="15"/>
      <c r="AG52" s="4"/>
      <c r="AH52" s="4"/>
      <c r="AI52" s="70"/>
      <c r="AJ52" s="4"/>
      <c r="AK52" s="4"/>
    </row>
    <row r="53" spans="1:37" ht="16.5" x14ac:dyDescent="0.3">
      <c r="A53" s="1">
        <v>51</v>
      </c>
      <c r="B53" s="26">
        <f ca="1">INDEX($AD$3:$AD$77,RANK(AB53,$AB$3:$AB$77))</f>
        <v>4367</v>
      </c>
      <c r="C53" s="27">
        <f ca="1">VLOOKUP(SMALL($AA$3:$AA$77,ROWS(C$3:C53)),$AA$3:$AD$77,4,0)</f>
        <v>6223</v>
      </c>
      <c r="D53" s="28">
        <f ca="1">AD53</f>
        <v>3985</v>
      </c>
      <c r="E53" s="71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12">
        <f ca="1">ROWS(AA$3:AA53)/5+RAND()</f>
        <v>10.699724897282351</v>
      </c>
      <c r="AB53" s="4">
        <f ca="1">RAND()</f>
        <v>0.44217301916566798</v>
      </c>
      <c r="AC53" s="15">
        <f ca="1">MATCH(SMALL($AA$3:$AA$77,ROWS(AC$3:AC53)),$AA$3:$AA$77,0)</f>
        <v>52</v>
      </c>
      <c r="AD53" s="35">
        <f ca="1">ROUND(10*($AH$1+$AJ$1*ROWS(AH$3:AH53))*(VLOOKUP(IF(MOD(ROWS(AH$3:AH53),$AL$7)&lt;&gt;0,MOD(ROWS(AH$3:AH53),$AL$7),$AL$7),$AL$3:$AM$7,2)+0.5*((RAND()-0.5))),0)</f>
        <v>3985</v>
      </c>
      <c r="AE53" s="15"/>
      <c r="AG53" s="4"/>
      <c r="AH53" s="4"/>
      <c r="AI53" s="70"/>
      <c r="AJ53" s="4"/>
      <c r="AK53" s="4"/>
    </row>
    <row r="54" spans="1:37" ht="16.5" x14ac:dyDescent="0.3">
      <c r="A54" s="1">
        <v>52</v>
      </c>
      <c r="B54" s="26">
        <f ca="1">INDEX($AD$3:$AD$77,RANK(AB54,$AB$3:$AB$77))</f>
        <v>5670</v>
      </c>
      <c r="C54" s="27">
        <f ca="1">VLOOKUP(SMALL($AA$3:$AA$77,ROWS(C$3:C54)),$AA$3:$AD$77,4,0)</f>
        <v>3985</v>
      </c>
      <c r="D54" s="28">
        <f ca="1">AD54</f>
        <v>6223</v>
      </c>
      <c r="E54" s="71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12">
        <f ca="1">ROWS(AA$3:AA54)/5+RAND()</f>
        <v>10.439821097746284</v>
      </c>
      <c r="AB54" s="4">
        <f ca="1">RAND()</f>
        <v>0.54584238069247826</v>
      </c>
      <c r="AC54" s="15">
        <f ca="1">MATCH(SMALL($AA$3:$AA$77,ROWS(AC$3:AC54)),$AA$3:$AA$77,0)</f>
        <v>51</v>
      </c>
      <c r="AD54" s="35">
        <f ca="1">ROUND(10*($AH$1+$AJ$1*ROWS(AH$3:AH54))*(VLOOKUP(IF(MOD(ROWS(AH$3:AH54),$AL$7)&lt;&gt;0,MOD(ROWS(AH$3:AH54),$AL$7),$AL$7),$AL$3:$AM$7,2)+0.5*((RAND()-0.5))),0)</f>
        <v>6223</v>
      </c>
      <c r="AE54" s="15"/>
      <c r="AG54" s="4"/>
      <c r="AH54" s="4"/>
      <c r="AI54" s="70"/>
      <c r="AJ54" s="4"/>
      <c r="AK54" s="4"/>
    </row>
    <row r="55" spans="1:37" ht="16.5" x14ac:dyDescent="0.3">
      <c r="A55" s="1">
        <v>53</v>
      </c>
      <c r="B55" s="26">
        <f ca="1">INDEX($AD$3:$AD$77,RANK(AB55,$AB$3:$AB$77))</f>
        <v>6449</v>
      </c>
      <c r="C55" s="27">
        <f ca="1">VLOOKUP(SMALL($AA$3:$AA$77,ROWS(C$3:C55)),$AA$3:$AD$77,4,0)</f>
        <v>8035</v>
      </c>
      <c r="D55" s="28">
        <f ca="1">AD55</f>
        <v>9855</v>
      </c>
      <c r="E55" s="71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12">
        <f ca="1">ROWS(AA$3:AA55)/5+RAND()</f>
        <v>11.362812739809423</v>
      </c>
      <c r="AB55" s="4">
        <f ca="1">RAND()</f>
        <v>0.35768264843915343</v>
      </c>
      <c r="AC55" s="15">
        <f ca="1">MATCH(SMALL($AA$3:$AA$77,ROWS(AC$3:AC55)),$AA$3:$AA$77,0)</f>
        <v>54</v>
      </c>
      <c r="AD55" s="35">
        <f ca="1">ROUND(10*($AH$1+$AJ$1*ROWS(AH$3:AH55))*(VLOOKUP(IF(MOD(ROWS(AH$3:AH55),$AL$7)&lt;&gt;0,MOD(ROWS(AH$3:AH55),$AL$7),$AL$7),$AL$3:$AM$7,2)+0.5*((RAND()-0.5))),0)</f>
        <v>9855</v>
      </c>
      <c r="AE55" s="15"/>
      <c r="AG55" s="4"/>
      <c r="AH55" s="4"/>
      <c r="AI55" s="70"/>
      <c r="AJ55" s="4"/>
      <c r="AK55" s="4"/>
    </row>
    <row r="56" spans="1:37" ht="16.5" x14ac:dyDescent="0.3">
      <c r="A56" s="1">
        <v>54</v>
      </c>
      <c r="B56" s="26">
        <f ca="1">INDEX($AD$3:$AD$77,RANK(AB56,$AB$3:$AB$77))</f>
        <v>933</v>
      </c>
      <c r="C56" s="27">
        <f ca="1">VLOOKUP(SMALL($AA$3:$AA$77,ROWS(C$3:C56)),$AA$3:$AD$77,4,0)</f>
        <v>9855</v>
      </c>
      <c r="D56" s="28">
        <f ca="1">AD56</f>
        <v>8035</v>
      </c>
      <c r="E56" s="71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12">
        <f ca="1">ROWS(AA$3:AA56)/5+RAND()</f>
        <v>11.160403717205872</v>
      </c>
      <c r="AB56" s="4">
        <f ca="1">RAND()</f>
        <v>0.98750339659572683</v>
      </c>
      <c r="AC56" s="15">
        <f ca="1">MATCH(SMALL($AA$3:$AA$77,ROWS(AC$3:AC56)),$AA$3:$AA$77,0)</f>
        <v>53</v>
      </c>
      <c r="AD56" s="35">
        <f ca="1">ROUND(10*($AH$1+$AJ$1*ROWS(AH$3:AH56))*(VLOOKUP(IF(MOD(ROWS(AH$3:AH56),$AL$7)&lt;&gt;0,MOD(ROWS(AH$3:AH56),$AL$7),$AL$7),$AL$3:$AM$7,2)+0.5*((RAND()-0.5))),0)</f>
        <v>8035</v>
      </c>
      <c r="AE56" s="15"/>
      <c r="AG56" s="4"/>
      <c r="AH56" s="4"/>
      <c r="AI56" s="70"/>
      <c r="AJ56" s="4"/>
      <c r="AK56" s="4"/>
    </row>
    <row r="57" spans="1:37" ht="16.5" x14ac:dyDescent="0.3">
      <c r="A57" s="1">
        <v>55</v>
      </c>
      <c r="B57" s="26">
        <f ca="1">INDEX($AD$3:$AD$77,RANK(AB57,$AB$3:$AB$77))</f>
        <v>4908</v>
      </c>
      <c r="C57" s="27">
        <f ca="1">VLOOKUP(SMALL($AA$3:$AA$77,ROWS(C$3:C57)),$AA$3:$AD$77,4,0)</f>
        <v>5165</v>
      </c>
      <c r="D57" s="28">
        <f ca="1">AD57</f>
        <v>6449</v>
      </c>
      <c r="E57" s="71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12">
        <f ca="1">ROWS(AA$3:AA57)/5+RAND()</f>
        <v>11.881280851649166</v>
      </c>
      <c r="AB57" s="4">
        <f ca="1">RAND()</f>
        <v>0.51202792189975543</v>
      </c>
      <c r="AC57" s="15">
        <f ca="1">MATCH(SMALL($AA$3:$AA$77,ROWS(AC$3:AC57)),$AA$3:$AA$77,0)</f>
        <v>56</v>
      </c>
      <c r="AD57" s="35">
        <f ca="1">ROUND(10*($AH$1+$AJ$1*ROWS(AH$3:AH57))*(VLOOKUP(IF(MOD(ROWS(AH$3:AH57),$AL$7)&lt;&gt;0,MOD(ROWS(AH$3:AH57),$AL$7),$AL$7),$AL$3:$AM$7,2)+0.5*((RAND()-0.5))),0)</f>
        <v>6449</v>
      </c>
      <c r="AE57" s="15"/>
      <c r="AG57" s="4"/>
      <c r="AH57" s="4"/>
      <c r="AI57" s="70"/>
      <c r="AJ57" s="4"/>
      <c r="AK57" s="4"/>
    </row>
    <row r="58" spans="1:37" ht="16.5" x14ac:dyDescent="0.3">
      <c r="A58" s="1">
        <v>56</v>
      </c>
      <c r="B58" s="26">
        <f ca="1">INDEX($AD$3:$AD$77,RANK(AB58,$AB$3:$AB$77))</f>
        <v>6947</v>
      </c>
      <c r="C58" s="27">
        <f ca="1">VLOOKUP(SMALL($AA$3:$AA$77,ROWS(C$3:C58)),$AA$3:$AD$77,4,0)</f>
        <v>9602</v>
      </c>
      <c r="D58" s="28">
        <f ca="1">AD58</f>
        <v>5165</v>
      </c>
      <c r="E58" s="56"/>
      <c r="AA58" s="12">
        <f ca="1">ROWS(AA$3:AA58)/5+RAND()</f>
        <v>11.434658442845343</v>
      </c>
      <c r="AB58" s="4">
        <f ca="1">RAND()</f>
        <v>0.19742482060023248</v>
      </c>
      <c r="AC58" s="15">
        <f ca="1">MATCH(SMALL($AA$3:$AA$77,ROWS(AC$3:AC58)),$AA$3:$AA$77,0)</f>
        <v>57</v>
      </c>
      <c r="AD58" s="35">
        <f ca="1">ROUND(10*($AH$1+$AJ$1*ROWS(AH$3:AH58))*(VLOOKUP(IF(MOD(ROWS(AH$3:AH58),$AL$7)&lt;&gt;0,MOD(ROWS(AH$3:AH58),$AL$7),$AL$7),$AL$3:$AM$7,2)+0.5*((RAND()-0.5))),0)</f>
        <v>5165</v>
      </c>
      <c r="AE58" s="15"/>
      <c r="AG58" s="4"/>
      <c r="AH58" s="4"/>
      <c r="AI58" s="70"/>
      <c r="AJ58" s="4"/>
      <c r="AK58" s="4"/>
    </row>
    <row r="59" spans="1:37" ht="16.5" x14ac:dyDescent="0.3">
      <c r="A59" s="1">
        <v>57</v>
      </c>
      <c r="B59" s="26">
        <f ca="1">INDEX($AD$3:$AD$77,RANK(AB59,$AB$3:$AB$77))</f>
        <v>6989</v>
      </c>
      <c r="C59" s="27">
        <f ca="1">VLOOKUP(SMALL($AA$3:$AA$77,ROWS(C$3:C59)),$AA$3:$AD$77,4,0)</f>
        <v>6449</v>
      </c>
      <c r="D59" s="28">
        <f ca="1">AD59</f>
        <v>9602</v>
      </c>
      <c r="E59" s="56"/>
      <c r="AA59" s="12">
        <f ca="1">ROWS(AA$3:AA59)/5+RAND()</f>
        <v>11.476554016534791</v>
      </c>
      <c r="AB59" s="4">
        <f ca="1">RAND()</f>
        <v>0.44878072786097278</v>
      </c>
      <c r="AC59" s="15">
        <f ca="1">MATCH(SMALL($AA$3:$AA$77,ROWS(AC$3:AC59)),$AA$3:$AA$77,0)</f>
        <v>55</v>
      </c>
      <c r="AD59" s="35">
        <f ca="1">ROUND(10*($AH$1+$AJ$1*ROWS(AH$3:AH59))*(VLOOKUP(IF(MOD(ROWS(AH$3:AH59),$AL$7)&lt;&gt;0,MOD(ROWS(AH$3:AH59),$AL$7),$AL$7),$AL$3:$AM$7,2)+0.5*((RAND()-0.5))),0)</f>
        <v>9602</v>
      </c>
      <c r="AE59" s="15"/>
      <c r="AG59" s="4"/>
      <c r="AH59" s="4"/>
      <c r="AI59" s="70"/>
      <c r="AJ59" s="4"/>
      <c r="AK59" s="4"/>
    </row>
    <row r="60" spans="1:37" ht="16.5" x14ac:dyDescent="0.3">
      <c r="A60" s="1">
        <v>58</v>
      </c>
      <c r="B60" s="26">
        <f ca="1">INDEX($AD$3:$AD$77,RANK(AB60,$AB$3:$AB$77))</f>
        <v>9203</v>
      </c>
      <c r="C60" s="27">
        <f ca="1">VLOOKUP(SMALL($AA$3:$AA$77,ROWS(C$3:C60)),$AA$3:$AD$77,4,0)</f>
        <v>7884</v>
      </c>
      <c r="D60" s="28">
        <f ca="1">AD60</f>
        <v>7884</v>
      </c>
      <c r="E60" s="56"/>
      <c r="AA60" s="12">
        <f ca="1">ROWS(AA$3:AA60)/5+RAND()</f>
        <v>12.117534293753268</v>
      </c>
      <c r="AB60" s="4">
        <f ca="1">RAND()</f>
        <v>5.5574780876843644E-2</v>
      </c>
      <c r="AC60" s="15">
        <f ca="1">MATCH(SMALL($AA$3:$AA$77,ROWS(AC$3:AC60)),$AA$3:$AA$77,0)</f>
        <v>58</v>
      </c>
      <c r="AD60" s="35">
        <f ca="1">ROUND(10*($AH$1+$AJ$1*ROWS(AH$3:AH60))*(VLOOKUP(IF(MOD(ROWS(AH$3:AH60),$AL$7)&lt;&gt;0,MOD(ROWS(AH$3:AH60),$AL$7),$AL$7),$AL$3:$AM$7,2)+0.5*((RAND()-0.5))),0)</f>
        <v>7884</v>
      </c>
      <c r="AE60" s="15"/>
      <c r="AG60" s="4"/>
      <c r="AH60" s="4"/>
      <c r="AI60" s="70"/>
      <c r="AJ60" s="4"/>
      <c r="AK60" s="4"/>
    </row>
    <row r="61" spans="1:37" ht="16.5" x14ac:dyDescent="0.3">
      <c r="A61" s="1">
        <v>59</v>
      </c>
      <c r="B61" s="26">
        <f ca="1">INDEX($AD$3:$AD$77,RANK(AB61,$AB$3:$AB$77))</f>
        <v>5645</v>
      </c>
      <c r="C61" s="27">
        <f ca="1">VLOOKUP(SMALL($AA$3:$AA$77,ROWS(C$3:C61)),$AA$3:$AD$77,4,0)</f>
        <v>8669</v>
      </c>
      <c r="D61" s="28">
        <f ca="1">AD61</f>
        <v>8669</v>
      </c>
      <c r="E61" s="56"/>
      <c r="AA61" s="12">
        <f ca="1">ROWS(AA$3:AA61)/5+RAND()</f>
        <v>12.235269886897274</v>
      </c>
      <c r="AB61" s="4">
        <f ca="1">RAND()</f>
        <v>0.54848903273862037</v>
      </c>
      <c r="AC61" s="15">
        <f ca="1">MATCH(SMALL($AA$3:$AA$77,ROWS(AC$3:AC61)),$AA$3:$AA$77,0)</f>
        <v>59</v>
      </c>
      <c r="AD61" s="35">
        <f ca="1">ROUND(10*($AH$1+$AJ$1*ROWS(AH$3:AH61))*(VLOOKUP(IF(MOD(ROWS(AH$3:AH61),$AL$7)&lt;&gt;0,MOD(ROWS(AH$3:AH61),$AL$7),$AL$7),$AL$3:$AM$7,2)+0.5*((RAND()-0.5))),0)</f>
        <v>8669</v>
      </c>
      <c r="AE61" s="15"/>
      <c r="AG61" s="4"/>
      <c r="AH61" s="4"/>
      <c r="AI61" s="70"/>
      <c r="AJ61" s="4"/>
      <c r="AK61" s="4"/>
    </row>
    <row r="62" spans="1:37" ht="16.5" x14ac:dyDescent="0.3">
      <c r="A62" s="1">
        <v>60</v>
      </c>
      <c r="B62" s="26">
        <f ca="1">INDEX($AD$3:$AD$77,RANK(AB62,$AB$3:$AB$77))</f>
        <v>7578</v>
      </c>
      <c r="C62" s="27">
        <f ca="1">VLOOKUP(SMALL($AA$3:$AA$77,ROWS(C$3:C62)),$AA$3:$AD$77,4,0)</f>
        <v>5020</v>
      </c>
      <c r="D62" s="28">
        <f ca="1">AD62</f>
        <v>5020</v>
      </c>
      <c r="E62" s="56"/>
      <c r="AA62" s="12">
        <f ca="1">ROWS(AA$3:AA62)/5+RAND()</f>
        <v>12.325038709217937</v>
      </c>
      <c r="AB62" s="4">
        <f ca="1">RAND()</f>
        <v>0.41215633688053688</v>
      </c>
      <c r="AC62" s="15">
        <f ca="1">MATCH(SMALL($AA$3:$AA$77,ROWS(AC$3:AC62)),$AA$3:$AA$77,0)</f>
        <v>60</v>
      </c>
      <c r="AD62" s="35">
        <f ca="1">ROUND(10*($AH$1+$AJ$1*ROWS(AH$3:AH62))*(VLOOKUP(IF(MOD(ROWS(AH$3:AH62),$AL$7)&lt;&gt;0,MOD(ROWS(AH$3:AH62),$AL$7),$AL$7),$AL$3:$AM$7,2)+0.5*((RAND()-0.5))),0)</f>
        <v>5020</v>
      </c>
      <c r="AE62" s="15"/>
      <c r="AG62" s="4"/>
      <c r="AH62" s="4"/>
      <c r="AI62" s="70"/>
      <c r="AJ62" s="4"/>
      <c r="AK62" s="4"/>
    </row>
    <row r="63" spans="1:37" ht="16.5" x14ac:dyDescent="0.3">
      <c r="A63" s="1">
        <v>61</v>
      </c>
      <c r="B63" s="26">
        <f ca="1">INDEX($AD$3:$AD$77,RANK(AB63,$AB$3:$AB$77))</f>
        <v>5599</v>
      </c>
      <c r="C63" s="27">
        <f ca="1">VLOOKUP(SMALL($AA$3:$AA$77,ROWS(C$3:C63)),$AA$3:$AD$77,4,0)</f>
        <v>5801</v>
      </c>
      <c r="D63" s="28">
        <f ca="1">AD63</f>
        <v>5801</v>
      </c>
      <c r="E63" s="56"/>
      <c r="AA63" s="12">
        <f ca="1">ROWS(AA$3:AA63)/5+RAND()</f>
        <v>12.340971766775215</v>
      </c>
      <c r="AB63" s="4">
        <f ca="1">RAND()</f>
        <v>0.40497504349576519</v>
      </c>
      <c r="AC63" s="15">
        <f ca="1">MATCH(SMALL($AA$3:$AA$77,ROWS(AC$3:AC63)),$AA$3:$AA$77,0)</f>
        <v>61</v>
      </c>
      <c r="AD63" s="35">
        <f ca="1">ROUND(10*($AH$1+$AJ$1*ROWS(AH$3:AH63))*(VLOOKUP(IF(MOD(ROWS(AH$3:AH63),$AL$7)&lt;&gt;0,MOD(ROWS(AH$3:AH63),$AL$7),$AL$7),$AL$3:$AM$7,2)+0.5*((RAND()-0.5))),0)</f>
        <v>5801</v>
      </c>
      <c r="AE63" s="15"/>
      <c r="AG63" s="4"/>
      <c r="AH63" s="4"/>
      <c r="AI63" s="70"/>
      <c r="AJ63" s="4"/>
      <c r="AK63" s="4"/>
    </row>
    <row r="64" spans="1:37" ht="16.5" x14ac:dyDescent="0.3">
      <c r="A64" s="1">
        <v>62</v>
      </c>
      <c r="B64" s="26">
        <f ca="1">INDEX($AD$3:$AD$77,RANK(AB64,$AB$3:$AB$77))</f>
        <v>9602</v>
      </c>
      <c r="C64" s="27">
        <f ca="1">VLOOKUP(SMALL($AA$3:$AA$77,ROWS(C$3:C64)),$AA$3:$AD$77,4,0)</f>
        <v>6947</v>
      </c>
      <c r="D64" s="28">
        <f ca="1">AD64</f>
        <v>6947</v>
      </c>
      <c r="E64" s="56"/>
      <c r="AA64" s="12">
        <f ca="1">ROWS(AA$3:AA64)/5+RAND()</f>
        <v>12.645218524918747</v>
      </c>
      <c r="AB64" s="4">
        <f ca="1">RAND()</f>
        <v>0.32116251609171875</v>
      </c>
      <c r="AC64" s="15">
        <f ca="1">MATCH(SMALL($AA$3:$AA$77,ROWS(AC$3:AC64)),$AA$3:$AA$77,0)</f>
        <v>62</v>
      </c>
      <c r="AD64" s="35">
        <f ca="1">ROUND(10*($AH$1+$AJ$1*ROWS(AH$3:AH64))*(VLOOKUP(IF(MOD(ROWS(AH$3:AH64),$AL$7)&lt;&gt;0,MOD(ROWS(AH$3:AH64),$AL$7),$AL$7),$AL$3:$AM$7,2)+0.5*((RAND()-0.5))),0)</f>
        <v>6947</v>
      </c>
      <c r="AE64" s="15"/>
      <c r="AG64" s="4"/>
      <c r="AH64" s="4"/>
      <c r="AI64" s="70"/>
      <c r="AJ64" s="4"/>
      <c r="AK64" s="4"/>
    </row>
    <row r="65" spans="1:38" ht="16.5" x14ac:dyDescent="0.3">
      <c r="A65" s="1">
        <v>63</v>
      </c>
      <c r="B65" s="26">
        <f ca="1">INDEX($AD$3:$AD$77,RANK(AB65,$AB$3:$AB$77))</f>
        <v>2652</v>
      </c>
      <c r="C65" s="27">
        <f ca="1">VLOOKUP(SMALL($AA$3:$AA$77,ROWS(C$3:C65)),$AA$3:$AD$77,4,0)</f>
        <v>5701</v>
      </c>
      <c r="D65" s="28">
        <f ca="1">AD65</f>
        <v>8944</v>
      </c>
      <c r="E65" s="56"/>
      <c r="AA65" s="12">
        <f ca="1">ROWS(AA$3:AA65)/5+RAND()</f>
        <v>13.482691382545042</v>
      </c>
      <c r="AB65" s="4">
        <f ca="1">RAND()</f>
        <v>0.6940273317500586</v>
      </c>
      <c r="AC65" s="15">
        <f ca="1">MATCH(SMALL($AA$3:$AA$77,ROWS(AC$3:AC65)),$AA$3:$AA$77,0)</f>
        <v>65</v>
      </c>
      <c r="AD65" s="35">
        <f ca="1">ROUND(10*($AH$1+$AJ$1*ROWS(AH$3:AH65))*(VLOOKUP(IF(MOD(ROWS(AH$3:AH65),$AL$7)&lt;&gt;0,MOD(ROWS(AH$3:AH65),$AL$7),$AL$7),$AL$3:$AM$7,2)+0.5*((RAND()-0.5))),0)</f>
        <v>8944</v>
      </c>
      <c r="AE65" s="15"/>
      <c r="AG65" s="4"/>
      <c r="AH65" s="4"/>
      <c r="AI65" s="70"/>
      <c r="AJ65" s="4"/>
      <c r="AK65" s="4"/>
    </row>
    <row r="66" spans="1:38" ht="16.5" x14ac:dyDescent="0.3">
      <c r="A66" s="1">
        <v>64</v>
      </c>
      <c r="B66" s="26">
        <f ca="1">INDEX($AD$3:$AD$77,RANK(AB66,$AB$3:$AB$77))</f>
        <v>12258</v>
      </c>
      <c r="C66" s="27">
        <f ca="1">VLOOKUP(SMALL($AA$3:$AA$77,ROWS(C$3:C66)),$AA$3:$AD$77,4,0)</f>
        <v>7855</v>
      </c>
      <c r="D66" s="28">
        <f ca="1">AD66</f>
        <v>7605</v>
      </c>
      <c r="E66" s="56"/>
      <c r="AA66" s="12">
        <f ca="1">ROWS(AA$3:AA66)/5+RAND()</f>
        <v>13.533218888173661</v>
      </c>
      <c r="AB66" s="4">
        <f ca="1">RAND()</f>
        <v>8.7051532478859772E-2</v>
      </c>
      <c r="AC66" s="15">
        <f ca="1">MATCH(SMALL($AA$3:$AA$77,ROWS(AC$3:AC66)),$AA$3:$AA$77,0)</f>
        <v>66</v>
      </c>
      <c r="AD66" s="35">
        <f ca="1">ROUND(10*($AH$1+$AJ$1*ROWS(AH$3:AH66))*(VLOOKUP(IF(MOD(ROWS(AH$3:AH66),$AL$7)&lt;&gt;0,MOD(ROWS(AH$3:AH66),$AL$7),$AL$7),$AL$3:$AM$7,2)+0.5*((RAND()-0.5))),0)</f>
        <v>7605</v>
      </c>
      <c r="AE66" s="15"/>
      <c r="AG66" s="4"/>
      <c r="AH66" s="4"/>
      <c r="AI66" s="70"/>
      <c r="AJ66" s="4"/>
      <c r="AK66" s="4"/>
    </row>
    <row r="67" spans="1:38" ht="16.5" x14ac:dyDescent="0.3">
      <c r="A67" s="1">
        <v>65</v>
      </c>
      <c r="B67" s="26">
        <f ca="1">INDEX($AD$3:$AD$77,RANK(AB67,$AB$3:$AB$77))</f>
        <v>4285</v>
      </c>
      <c r="C67" s="27">
        <f ca="1">VLOOKUP(SMALL($AA$3:$AA$77,ROWS(C$3:C67)),$AA$3:$AD$77,4,0)</f>
        <v>8944</v>
      </c>
      <c r="D67" s="28">
        <f ca="1">AD67</f>
        <v>5701</v>
      </c>
      <c r="E67" s="56"/>
      <c r="AA67" s="12">
        <f ca="1">ROWS(AA$3:AA67)/5+RAND()</f>
        <v>13.365536873263025</v>
      </c>
      <c r="AB67" s="4">
        <f ca="1">RAND()</f>
        <v>0.61708567678606496</v>
      </c>
      <c r="AC67" s="15">
        <f ca="1">MATCH(SMALL($AA$3:$AA$77,ROWS(AC$3:AC67)),$AA$3:$AA$77,0)</f>
        <v>63</v>
      </c>
      <c r="AD67" s="35">
        <f ca="1">ROUND(10*($AH$1+$AJ$1*ROWS(AH$3:AH67))*(VLOOKUP(IF(MOD(ROWS(AH$3:AH67),$AL$7)&lt;&gt;0,MOD(ROWS(AH$3:AH67),$AL$7),$AL$7),$AL$3:$AM$7,2)+0.5*((RAND()-0.5))),0)</f>
        <v>5701</v>
      </c>
      <c r="AE67" s="15"/>
      <c r="AG67" s="4"/>
      <c r="AH67" s="4"/>
      <c r="AI67" s="70"/>
      <c r="AJ67" s="4"/>
      <c r="AK67" s="4"/>
    </row>
    <row r="68" spans="1:38" ht="16.5" x14ac:dyDescent="0.3">
      <c r="A68" s="1">
        <v>66</v>
      </c>
      <c r="B68" s="26">
        <f ca="1">INDEX($AD$3:$AD$77,RANK(AB68,$AB$3:$AB$77))</f>
        <v>1080</v>
      </c>
      <c r="C68" s="27">
        <f ca="1">VLOOKUP(SMALL($AA$3:$AA$77,ROWS(C$3:C68)),$AA$3:$AD$77,4,0)</f>
        <v>8913</v>
      </c>
      <c r="D68" s="28">
        <f ca="1">AD68</f>
        <v>7855</v>
      </c>
      <c r="E68" s="56"/>
      <c r="AA68" s="12">
        <f ca="1">ROWS(AA$3:AA68)/5+RAND()</f>
        <v>13.41942902401037</v>
      </c>
      <c r="AB68" s="4">
        <f ca="1">RAND()</f>
        <v>0.85489123600342398</v>
      </c>
      <c r="AC68" s="15">
        <f ca="1">MATCH(SMALL($AA$3:$AA$77,ROWS(AC$3:AC68)),$AA$3:$AA$77,0)</f>
        <v>67</v>
      </c>
      <c r="AD68" s="35">
        <f ca="1">ROUND(10*($AH$1+$AJ$1*ROWS(AH$3:AH68))*(VLOOKUP(IF(MOD(ROWS(AH$3:AH68),$AL$7)&lt;&gt;0,MOD(ROWS(AH$3:AH68),$AL$7),$AL$7),$AL$3:$AM$7,2)+0.5*((RAND()-0.5))),0)</f>
        <v>7855</v>
      </c>
      <c r="AE68" s="15"/>
      <c r="AG68" s="4"/>
      <c r="AH68" s="4"/>
      <c r="AI68" s="70"/>
      <c r="AJ68" s="4"/>
      <c r="AK68" s="4"/>
    </row>
    <row r="69" spans="1:38" ht="16.5" x14ac:dyDescent="0.3">
      <c r="A69" s="1">
        <v>67</v>
      </c>
      <c r="B69" s="26">
        <f ca="1">INDEX($AD$3:$AD$77,RANK(AB69,$AB$3:$AB$77))</f>
        <v>1477</v>
      </c>
      <c r="C69" s="27">
        <f ca="1">VLOOKUP(SMALL($AA$3:$AA$77,ROWS(C$3:C69)),$AA$3:$AD$77,4,0)</f>
        <v>7605</v>
      </c>
      <c r="D69" s="28">
        <f ca="1">AD69</f>
        <v>8913</v>
      </c>
      <c r="E69" s="56"/>
      <c r="AA69" s="12">
        <f ca="1">ROWS(AA$3:AA69)/5+RAND()</f>
        <v>13.527237300330512</v>
      </c>
      <c r="AB69" s="4">
        <f ca="1">RAND()</f>
        <v>0.88194735886198361</v>
      </c>
      <c r="AC69" s="15">
        <f ca="1">MATCH(SMALL($AA$3:$AA$77,ROWS(AC$3:AC69)),$AA$3:$AA$77,0)</f>
        <v>64</v>
      </c>
      <c r="AD69" s="35">
        <f ca="1">ROUND(10*($AH$1+$AJ$1*ROWS(AH$3:AH69))*(VLOOKUP(IF(MOD(ROWS(AH$3:AH69),$AL$7)&lt;&gt;0,MOD(ROWS(AH$3:AH69),$AL$7),$AL$7),$AL$3:$AM$7,2)+0.5*((RAND()-0.5))),0)</f>
        <v>8913</v>
      </c>
      <c r="AE69" s="15"/>
      <c r="AG69" s="4"/>
      <c r="AH69" s="4"/>
      <c r="AI69" s="70"/>
      <c r="AJ69" s="4"/>
      <c r="AK69" s="4"/>
    </row>
    <row r="70" spans="1:38" ht="16.5" x14ac:dyDescent="0.3">
      <c r="A70" s="1">
        <v>68</v>
      </c>
      <c r="B70" s="26">
        <f ca="1">INDEX($AD$3:$AD$77,RANK(AB70,$AB$3:$AB$77))</f>
        <v>5020</v>
      </c>
      <c r="C70" s="27">
        <f ca="1">VLOOKUP(SMALL($AA$3:$AA$77,ROWS(C$3:C70)),$AA$3:$AD$77,4,0)</f>
        <v>12258</v>
      </c>
      <c r="D70" s="28">
        <f ca="1">AD70</f>
        <v>12258</v>
      </c>
      <c r="E70" s="56"/>
      <c r="AA70" s="12">
        <f ca="1">ROWS(AA$3:AA70)/5+RAND()</f>
        <v>13.993606345812619</v>
      </c>
      <c r="AB70" s="4">
        <f ca="1">RAND()</f>
        <v>0.2655422495633214</v>
      </c>
      <c r="AC70" s="15">
        <f ca="1">MATCH(SMALL($AA$3:$AA$77,ROWS(AC$3:AC70)),$AA$3:$AA$77,0)</f>
        <v>68</v>
      </c>
      <c r="AD70" s="35">
        <f ca="1">ROUND(10*($AH$1+$AJ$1*ROWS(AH$3:AH70))*(VLOOKUP(IF(MOD(ROWS(AH$3:AH70),$AL$7)&lt;&gt;0,MOD(ROWS(AH$3:AH70),$AL$7),$AL$7),$AL$3:$AM$7,2)+0.5*((RAND()-0.5))),0)</f>
        <v>12258</v>
      </c>
      <c r="AE70" s="15"/>
      <c r="AG70" s="4"/>
      <c r="AH70" s="4"/>
      <c r="AI70" s="70"/>
      <c r="AJ70" s="4"/>
      <c r="AK70" s="4"/>
    </row>
    <row r="71" spans="1:38" ht="16.5" x14ac:dyDescent="0.3">
      <c r="A71" s="1">
        <v>69</v>
      </c>
      <c r="B71" s="26">
        <f ca="1">INDEX($AD$3:$AD$77,RANK(AB71,$AB$3:$AB$77))</f>
        <v>1430</v>
      </c>
      <c r="C71" s="27">
        <f ca="1">VLOOKUP(SMALL($AA$3:$AA$77,ROWS(C$3:C71)),$AA$3:$AD$77,4,0)</f>
        <v>9203</v>
      </c>
      <c r="D71" s="28">
        <f ca="1">AD71</f>
        <v>5944</v>
      </c>
      <c r="E71" s="56"/>
      <c r="AA71" s="12">
        <f ca="1">ROWS(AA$3:AA71)/5+RAND()</f>
        <v>14.404517854293395</v>
      </c>
      <c r="AB71" s="4">
        <f ca="1">RAND()</f>
        <v>0.91333396066896733</v>
      </c>
      <c r="AC71" s="15">
        <f ca="1">MATCH(SMALL($AA$3:$AA$77,ROWS(AC$3:AC71)),$AA$3:$AA$77,0)</f>
        <v>71</v>
      </c>
      <c r="AD71" s="35">
        <f ca="1">ROUND(10*($AH$1+$AJ$1*ROWS(AH$3:AH71))*(VLOOKUP(IF(MOD(ROWS(AH$3:AH71),$AL$7)&lt;&gt;0,MOD(ROWS(AH$3:AH71),$AL$7),$AL$7),$AL$3:$AM$7,2)+0.5*((RAND()-0.5))),0)</f>
        <v>5944</v>
      </c>
      <c r="AE71" s="15"/>
      <c r="AG71" s="4"/>
      <c r="AH71" s="4"/>
      <c r="AI71" s="70"/>
      <c r="AJ71" s="4"/>
      <c r="AK71" s="4"/>
    </row>
    <row r="72" spans="1:38" ht="16.5" x14ac:dyDescent="0.3">
      <c r="A72" s="1">
        <v>70</v>
      </c>
      <c r="B72" s="26">
        <f ca="1">INDEX($AD$3:$AD$77,RANK(AB72,$AB$3:$AB$77))</f>
        <v>3495</v>
      </c>
      <c r="C72" s="27">
        <f ca="1">VLOOKUP(SMALL($AA$3:$AA$77,ROWS(C$3:C72)),$AA$3:$AD$77,4,0)</f>
        <v>5944</v>
      </c>
      <c r="D72" s="28">
        <f ca="1">AD72</f>
        <v>7667</v>
      </c>
      <c r="E72" s="56"/>
      <c r="AA72" s="12">
        <f ca="1">ROWS(AA$3:AA72)/5+RAND()</f>
        <v>14.682500336426388</v>
      </c>
      <c r="AB72" s="4">
        <f ca="1">RAND()</f>
        <v>0.75147243066100977</v>
      </c>
      <c r="AC72" s="15">
        <f ca="1">MATCH(SMALL($AA$3:$AA$77,ROWS(AC$3:AC72)),$AA$3:$AA$77,0)</f>
        <v>69</v>
      </c>
      <c r="AD72" s="35">
        <f ca="1">ROUND(10*($AH$1+$AJ$1*ROWS(AH$3:AH72))*(VLOOKUP(IF(MOD(ROWS(AH$3:AH72),$AL$7)&lt;&gt;0,MOD(ROWS(AH$3:AH72),$AL$7),$AL$7),$AL$3:$AM$7,2)+0.5*((RAND()-0.5))),0)</f>
        <v>7667</v>
      </c>
      <c r="AE72" s="15"/>
      <c r="AG72" s="4"/>
      <c r="AH72" s="4"/>
      <c r="AI72" s="70"/>
      <c r="AJ72" s="4"/>
      <c r="AK72" s="4"/>
    </row>
    <row r="73" spans="1:38" ht="16.5" x14ac:dyDescent="0.3">
      <c r="A73" s="1">
        <v>71</v>
      </c>
      <c r="B73" s="26">
        <f ca="1">INDEX($AD$3:$AD$77,RANK(AB73,$AB$3:$AB$77))</f>
        <v>8669</v>
      </c>
      <c r="C73" s="27">
        <f ca="1">VLOOKUP(SMALL($AA$3:$AA$77,ROWS(C$3:C73)),$AA$3:$AD$77,4,0)</f>
        <v>7667</v>
      </c>
      <c r="D73" s="28">
        <f ca="1">AD73</f>
        <v>9203</v>
      </c>
      <c r="E73" s="56"/>
      <c r="AA73" s="12">
        <f ca="1">ROWS(AA$3:AA73)/5+RAND()</f>
        <v>14.30734820478958</v>
      </c>
      <c r="AB73" s="4">
        <f ca="1">RAND()</f>
        <v>0.26747422884193295</v>
      </c>
      <c r="AC73" s="15">
        <f ca="1">MATCH(SMALL($AA$3:$AA$77,ROWS(AC$3:AC73)),$AA$3:$AA$77,0)</f>
        <v>70</v>
      </c>
      <c r="AD73" s="35">
        <f ca="1">ROUND(10*($AH$1+$AJ$1*ROWS(AH$3:AH73))*(VLOOKUP(IF(MOD(ROWS(AH$3:AH73),$AL$7)&lt;&gt;0,MOD(ROWS(AH$3:AH73),$AL$7),$AL$7),$AL$3:$AM$7,2)+0.5*((RAND()-0.5))),0)</f>
        <v>9203</v>
      </c>
      <c r="AE73" s="15"/>
      <c r="AG73" s="4"/>
      <c r="AH73" s="4"/>
      <c r="AI73" s="70"/>
      <c r="AJ73" s="4"/>
      <c r="AK73" s="4"/>
    </row>
    <row r="74" spans="1:38" ht="16.5" x14ac:dyDescent="0.3">
      <c r="A74" s="1">
        <v>72</v>
      </c>
      <c r="B74" s="26">
        <f ca="1">INDEX($AD$3:$AD$77,RANK(AB74,$AB$3:$AB$77))</f>
        <v>7605</v>
      </c>
      <c r="C74" s="27">
        <f ca="1">VLOOKUP(SMALL($AA$3:$AA$77,ROWS(C$3:C74)),$AA$3:$AD$77,4,0)</f>
        <v>10293</v>
      </c>
      <c r="D74" s="28">
        <f ca="1">AD74</f>
        <v>10293</v>
      </c>
      <c r="E74" s="56"/>
      <c r="AA74" s="12">
        <f ca="1">ROWS(AA$3:AA74)/5+RAND()</f>
        <v>14.730373967718499</v>
      </c>
      <c r="AB74" s="4">
        <f ca="1">RAND()</f>
        <v>0.15714040264833551</v>
      </c>
      <c r="AC74" s="15">
        <f ca="1">MATCH(SMALL($AA$3:$AA$77,ROWS(AC$3:AC74)),$AA$3:$AA$77,0)</f>
        <v>72</v>
      </c>
      <c r="AD74" s="35">
        <f ca="1">ROUND(10*($AH$1+$AJ$1*ROWS(AH$3:AH74))*(VLOOKUP(IF(MOD(ROWS(AH$3:AH74),$AL$7)&lt;&gt;0,MOD(ROWS(AH$3:AH74),$AL$7),$AL$7),$AL$3:$AM$7,2)+0.5*((RAND()-0.5))),0)</f>
        <v>10293</v>
      </c>
      <c r="AE74" s="15"/>
      <c r="AG74" s="4"/>
      <c r="AH74" s="4"/>
      <c r="AI74" s="70"/>
      <c r="AJ74" s="4"/>
      <c r="AK74" s="4"/>
    </row>
    <row r="75" spans="1:38" ht="16.5" x14ac:dyDescent="0.3">
      <c r="A75" s="1">
        <v>73</v>
      </c>
      <c r="B75" s="26">
        <f ca="1">INDEX($AD$3:$AD$77,RANK(AB75,$AB$3:$AB$77))</f>
        <v>2074</v>
      </c>
      <c r="C75" s="27">
        <f ca="1">VLOOKUP(SMALL($AA$3:$AA$77,ROWS(C$3:C75)),$AA$3:$AD$77,4,0)</f>
        <v>10101</v>
      </c>
      <c r="D75" s="28">
        <f ca="1">AD75</f>
        <v>10101</v>
      </c>
      <c r="E75" s="56"/>
      <c r="AA75" s="12">
        <f ca="1">ROWS(AA$3:AA75)/5+RAND()</f>
        <v>14.9427628282547</v>
      </c>
      <c r="AB75" s="4">
        <f ca="1">RAND()</f>
        <v>0.74735561959290697</v>
      </c>
      <c r="AC75" s="15">
        <f ca="1">MATCH(SMALL($AA$3:$AA$77,ROWS(AC$3:AC75)),$AA$3:$AA$77,0)</f>
        <v>73</v>
      </c>
      <c r="AD75" s="35">
        <f ca="1">ROUND(10*($AH$1+$AJ$1*ROWS(AH$3:AH75))*(VLOOKUP(IF(MOD(ROWS(AH$3:AH75),$AL$7)&lt;&gt;0,MOD(ROWS(AH$3:AH75),$AL$7),$AL$7),$AL$3:$AM$7,2)+0.5*((RAND()-0.5))),0)</f>
        <v>10101</v>
      </c>
      <c r="AE75" s="15"/>
      <c r="AG75" s="4"/>
      <c r="AH75" s="4"/>
      <c r="AI75" s="70"/>
      <c r="AJ75" s="4"/>
      <c r="AK75" s="4"/>
    </row>
    <row r="76" spans="1:38" ht="16.5" x14ac:dyDescent="0.3">
      <c r="A76" s="1">
        <v>74</v>
      </c>
      <c r="B76" s="26">
        <f ca="1">INDEX($AD$3:$AD$77,RANK(AB76,$AB$3:$AB$77))</f>
        <v>8322</v>
      </c>
      <c r="C76" s="27">
        <f ca="1">VLOOKUP(SMALL($AA$3:$AA$77,ROWS(C$3:C76)),$AA$3:$AD$77,4,0)</f>
        <v>7671</v>
      </c>
      <c r="D76" s="28">
        <f ca="1">AD76</f>
        <v>7671</v>
      </c>
      <c r="E76" s="56"/>
      <c r="AA76" s="12">
        <f ca="1">ROWS(AA$3:AA76)/5+RAND()</f>
        <v>15.641645467801634</v>
      </c>
      <c r="AB76" s="4">
        <f ca="1">RAND()</f>
        <v>6.1738871296130871E-3</v>
      </c>
      <c r="AC76" s="15">
        <f ca="1">MATCH(SMALL($AA$3:$AA$77,ROWS(AC$3:AC76)),$AA$3:$AA$77,0)</f>
        <v>74</v>
      </c>
      <c r="AD76" s="35">
        <f ca="1">ROUND(10*($AH$1+$AJ$1*ROWS(AH$3:AH76))*(VLOOKUP(IF(MOD(ROWS(AH$3:AH76),$AL$7)&lt;&gt;0,MOD(ROWS(AH$3:AH76),$AL$7),$AL$7),$AL$3:$AM$7,2)+0.5*((RAND()-0.5))),0)</f>
        <v>7671</v>
      </c>
      <c r="AE76" s="15"/>
      <c r="AG76" s="4"/>
      <c r="AH76" s="4"/>
      <c r="AI76" s="70"/>
      <c r="AJ76" s="4"/>
      <c r="AK76" s="4"/>
    </row>
    <row r="77" spans="1:38" ht="16.5" x14ac:dyDescent="0.3">
      <c r="A77" s="1">
        <v>75</v>
      </c>
      <c r="B77" s="26">
        <f ca="1">INDEX($AD$3:$AD$77,RANK(AB77,$AB$3:$AB$77))</f>
        <v>2356</v>
      </c>
      <c r="C77" s="27">
        <f ca="1">VLOOKUP(SMALL($AA$3:$AA$77,ROWS(C$3:C77)),$AA$3:$AD$77,4,0)</f>
        <v>8322</v>
      </c>
      <c r="D77" s="28">
        <f ca="1">AD77</f>
        <v>8322</v>
      </c>
      <c r="E77" s="56"/>
      <c r="AA77" s="12">
        <f ca="1">ROWS(AA$3:AA77)/5+RAND()</f>
        <v>15.746039158723068</v>
      </c>
      <c r="AB77" s="4">
        <f ca="1">RAND()</f>
        <v>0.69085259069809524</v>
      </c>
      <c r="AC77" s="15">
        <f ca="1">MATCH(SMALL($AA$3:$AA$77,ROWS(AC$3:AC77)),$AA$3:$AA$77,0)</f>
        <v>75</v>
      </c>
      <c r="AD77" s="35">
        <f ca="1">ROUND(10*($AH$1+$AJ$1*ROWS(AH$3:AH77))*(VLOOKUP(IF(MOD(ROWS(AH$3:AH77),$AL$7)&lt;&gt;0,MOD(ROWS(AH$3:AH77),$AL$7),$AL$7),$AL$3:$AM$7,2)+0.5*((RAND()-0.5))),0)</f>
        <v>8322</v>
      </c>
      <c r="AE77" s="15"/>
      <c r="AG77" s="4"/>
      <c r="AH77" s="4"/>
      <c r="AI77" s="70"/>
      <c r="AJ77" s="4"/>
      <c r="AK77" s="4"/>
    </row>
    <row r="78" spans="1:38" ht="16.5" x14ac:dyDescent="0.3">
      <c r="A78" s="3"/>
      <c r="B78" s="3"/>
      <c r="C78" s="3"/>
      <c r="D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6.5" x14ac:dyDescent="0.3">
      <c r="A79" s="3"/>
      <c r="B79" s="3"/>
      <c r="C79" s="3"/>
      <c r="D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6.5" x14ac:dyDescent="0.3">
      <c r="A80" s="3"/>
      <c r="B80" s="3"/>
      <c r="C80" s="3"/>
      <c r="D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6.5" x14ac:dyDescent="0.3">
      <c r="A81" s="3"/>
      <c r="B81" s="3"/>
      <c r="C81" s="3"/>
      <c r="D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6.5" x14ac:dyDescent="0.3"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6.5" x14ac:dyDescent="0.3"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6.5" x14ac:dyDescent="0.3"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6.5" x14ac:dyDescent="0.3"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6.5" x14ac:dyDescent="0.3"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6.5" x14ac:dyDescent="0.3"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6.5" x14ac:dyDescent="0.3"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6.5" x14ac:dyDescent="0.3"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F9942-8035-44B3-8DB9-87C7FB3CFC4E}">
  <dimension ref="A1:BK307"/>
  <sheetViews>
    <sheetView zoomScale="96" zoomScaleNormal="96" workbookViewId="0">
      <selection activeCell="O15" sqref="O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8 - 16</v>
      </c>
      <c r="G2" s="65">
        <f>Y4</f>
        <v>8</v>
      </c>
      <c r="H2" s="22">
        <f t="shared" ref="H2:H14" si="1">G2+$Y$3</f>
        <v>16</v>
      </c>
      <c r="I2" s="54">
        <f t="shared" ref="I2:I14" si="2">COUNTIF($B$3:$B$86, "&lt;"&amp;H2)</f>
        <v>1</v>
      </c>
      <c r="J2" s="23">
        <f>I2</f>
        <v>1</v>
      </c>
      <c r="K2" s="24">
        <f t="shared" ref="K2:K14" si="3">J2/$J$15</f>
        <v>3.5714285714285712E-2</v>
      </c>
      <c r="L2" s="25">
        <f t="shared" ref="L2:L14" si="4">I2/$J$15</f>
        <v>3.5714285714285712E-2</v>
      </c>
      <c r="N2" s="64" t="s">
        <v>8</v>
      </c>
      <c r="O2" s="63">
        <f>AVERAGE($B$3:$B$86)</f>
        <v>46.071428571428569</v>
      </c>
      <c r="P2" s="63">
        <f>AVERAGE($B$3:$B$86)</f>
        <v>46.071428571428569</v>
      </c>
      <c r="Q2" s="63">
        <f>AVERAGE($B$3:$B$86)</f>
        <v>46.071428571428569</v>
      </c>
      <c r="R2" s="63">
        <f>AVERAGE($D$3:$D$86)</f>
        <v>46.071428571428569</v>
      </c>
      <c r="V2" s="12" t="s">
        <v>27</v>
      </c>
      <c r="Y2" s="12">
        <f>ROUND(O6/10,0)</f>
        <v>8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69</v>
      </c>
      <c r="C3" s="27">
        <v>9</v>
      </c>
      <c r="D3" s="28">
        <v>9</v>
      </c>
      <c r="E3" s="56">
        <v>35</v>
      </c>
      <c r="F3" s="30" t="str">
        <f t="shared" si="0"/>
        <v>16 - 24</v>
      </c>
      <c r="G3" s="31">
        <f t="shared" ref="G3:G14" si="5">H2</f>
        <v>16</v>
      </c>
      <c r="H3" s="32">
        <f t="shared" si="1"/>
        <v>24</v>
      </c>
      <c r="I3" s="54">
        <f t="shared" si="2"/>
        <v>2</v>
      </c>
      <c r="J3" s="58">
        <f t="shared" ref="J3:J14" si="6">I3-I2</f>
        <v>1</v>
      </c>
      <c r="K3" s="47">
        <f t="shared" si="3"/>
        <v>3.5714285714285712E-2</v>
      </c>
      <c r="L3" s="34">
        <f t="shared" si="4"/>
        <v>7.1428571428571425E-2</v>
      </c>
      <c r="N3" s="49" t="s">
        <v>24</v>
      </c>
      <c r="O3" s="52">
        <f>MEDIAN(B$3:B$86)</f>
        <v>45</v>
      </c>
      <c r="P3" s="52">
        <f>MEDIAN(C$3:C$86)</f>
        <v>45</v>
      </c>
      <c r="Q3" s="52">
        <f>MEDIAN(D$3:D$86)</f>
        <v>45</v>
      </c>
      <c r="R3" s="52">
        <f>MEDIAN(E$3:E$86)</f>
        <v>45</v>
      </c>
      <c r="V3" s="12" t="s">
        <v>28</v>
      </c>
      <c r="Y3" s="12">
        <f>ROUND(Y2,-LEN(Y2)+1)</f>
        <v>8</v>
      </c>
      <c r="AN3" s="15">
        <v>1</v>
      </c>
      <c r="AO3" s="15">
        <f t="shared" ref="AO3:AO30" ca="1" si="7">ABS(_xlfn.NORM.INV(RAND(),$AQ$1,$AS$1))</f>
        <v>27.601119957612198</v>
      </c>
      <c r="AP3" s="15">
        <f ca="1">SMALL($AO$3:$AO$30,ROWS(AO$3:AO3))</f>
        <v>17.749067675347909</v>
      </c>
      <c r="AQ3" s="35">
        <f t="shared" ref="AQ3:AQ30" ca="1" si="8">AR3+RAND()</f>
        <v>1.9344051803454145</v>
      </c>
      <c r="AR3" s="35">
        <v>1</v>
      </c>
      <c r="AS3" s="4">
        <f t="shared" ref="AS3:AS30" ca="1" si="9">ROUNDUP(AP3*AQ3,0)</f>
        <v>35</v>
      </c>
      <c r="AT3" s="4">
        <f t="shared" ref="AT3:AT30" ca="1" si="10">RAND()</f>
        <v>0.33039430251788082</v>
      </c>
      <c r="AU3" s="4">
        <f ca="1">INDEX($AS$3:$AS$30,MATCH(SMALL($AT$3:$AT$30,ROWS(AT$3:AT3)),$AT$3:$AT$30,0))</f>
        <v>43</v>
      </c>
      <c r="AV3" s="4">
        <f ca="1">SMALL($AS$3:$AS$30,ROWS(AV$3:AV3))</f>
        <v>24</v>
      </c>
      <c r="AW3" s="12">
        <f ca="1">VLOOKUP(SMALL($BB$3:$BB$16,AX3),$BB$3:$BC$30,2,0)</f>
        <v>26</v>
      </c>
      <c r="AX3" s="12">
        <v>1</v>
      </c>
      <c r="BA3" s="12">
        <v>1</v>
      </c>
      <c r="BB3" s="12">
        <f t="shared" ref="BB3:BB30" ca="1" si="11">RAND()</f>
        <v>0.6161629688638991</v>
      </c>
      <c r="BC3" s="12">
        <f t="shared" ref="BC3:BC30" ca="1" si="12">AV3</f>
        <v>24</v>
      </c>
    </row>
    <row r="4" spans="1:55" ht="17.25" thickBot="1" x14ac:dyDescent="0.35">
      <c r="A4" s="1">
        <v>2</v>
      </c>
      <c r="B4" s="26">
        <v>58</v>
      </c>
      <c r="C4" s="27">
        <v>23</v>
      </c>
      <c r="D4" s="28">
        <v>39</v>
      </c>
      <c r="E4" s="56">
        <v>54</v>
      </c>
      <c r="F4" s="30" t="str">
        <f t="shared" si="0"/>
        <v>24 - 32</v>
      </c>
      <c r="G4" s="31">
        <f t="shared" si="5"/>
        <v>24</v>
      </c>
      <c r="H4" s="32">
        <f t="shared" si="1"/>
        <v>32</v>
      </c>
      <c r="I4" s="54">
        <f t="shared" si="2"/>
        <v>5</v>
      </c>
      <c r="J4" s="58">
        <f t="shared" si="6"/>
        <v>3</v>
      </c>
      <c r="K4" s="47">
        <f t="shared" si="3"/>
        <v>0.10714285714285714</v>
      </c>
      <c r="L4" s="34">
        <f t="shared" si="4"/>
        <v>0.17857142857142858</v>
      </c>
      <c r="N4" s="62" t="s">
        <v>9</v>
      </c>
      <c r="O4" s="61">
        <f>MAX(B$3:B$86)</f>
        <v>85</v>
      </c>
      <c r="P4" s="61">
        <f>MAX(C$3:C$86)</f>
        <v>85</v>
      </c>
      <c r="Q4" s="61">
        <f>MAX(D$3:D$86)</f>
        <v>85</v>
      </c>
      <c r="R4" s="61">
        <f>MAX(E$3:E$86)</f>
        <v>85</v>
      </c>
      <c r="V4" s="12" t="s">
        <v>29</v>
      </c>
      <c r="Y4" s="12">
        <f>Y3*INT(O5/Y3)</f>
        <v>8</v>
      </c>
      <c r="AN4" s="15">
        <v>2</v>
      </c>
      <c r="AO4" s="15">
        <f t="shared" ca="1" si="7"/>
        <v>25.815158451264178</v>
      </c>
      <c r="AP4" s="15">
        <f ca="1">SMALL($AO$3:$AO$30,ROWS(AO$3:AO4))</f>
        <v>18.977863356134627</v>
      </c>
      <c r="AQ4" s="35">
        <f t="shared" ca="1" si="8"/>
        <v>1.5326615386264981</v>
      </c>
      <c r="AR4" s="35">
        <v>1.5</v>
      </c>
      <c r="AS4" s="4">
        <f t="shared" ca="1" si="9"/>
        <v>30</v>
      </c>
      <c r="AT4" s="4">
        <f t="shared" ca="1" si="10"/>
        <v>0.33446579856730829</v>
      </c>
      <c r="AU4" s="4">
        <f ca="1">INDEX($AS$3:$AS$30,MATCH(SMALL($AT$3:$AT$30,ROWS(AT$3:AT4)),$AT$3:$AT$30,0))</f>
        <v>58</v>
      </c>
      <c r="AV4" s="4">
        <f ca="1">SMALL($AS$3:$AS$30,ROWS(AV$3:AV4))</f>
        <v>26</v>
      </c>
      <c r="AW4" s="12">
        <f ca="1">VLOOKUP(SMALL($BB$17:$BB$30,AX4),$BB$17:$BC$30,2,0)</f>
        <v>46</v>
      </c>
      <c r="AX4" s="12">
        <v>1</v>
      </c>
      <c r="BA4" s="12">
        <v>2</v>
      </c>
      <c r="BB4" s="12">
        <f t="shared" ca="1" si="11"/>
        <v>0.2025775269869341</v>
      </c>
      <c r="BC4" s="12">
        <f t="shared" ca="1" si="12"/>
        <v>26</v>
      </c>
    </row>
    <row r="5" spans="1:55" ht="17.25" thickBot="1" x14ac:dyDescent="0.35">
      <c r="A5" s="1">
        <v>3</v>
      </c>
      <c r="B5" s="26">
        <v>46</v>
      </c>
      <c r="C5" s="27">
        <v>26</v>
      </c>
      <c r="D5" s="28">
        <v>42</v>
      </c>
      <c r="E5" s="56">
        <v>53</v>
      </c>
      <c r="F5" s="30" t="str">
        <f t="shared" si="0"/>
        <v>32 - 40</v>
      </c>
      <c r="G5" s="31">
        <f t="shared" si="5"/>
        <v>32</v>
      </c>
      <c r="H5" s="32">
        <f t="shared" si="1"/>
        <v>40</v>
      </c>
      <c r="I5" s="54">
        <f t="shared" si="2"/>
        <v>11</v>
      </c>
      <c r="J5" s="58">
        <f t="shared" si="6"/>
        <v>6</v>
      </c>
      <c r="K5" s="47">
        <f t="shared" si="3"/>
        <v>0.21428571428571427</v>
      </c>
      <c r="L5" s="34">
        <f t="shared" si="4"/>
        <v>0.39285714285714285</v>
      </c>
      <c r="N5" s="62" t="s">
        <v>10</v>
      </c>
      <c r="O5" s="61">
        <f>MIN(B$3:B$84)</f>
        <v>9</v>
      </c>
      <c r="P5" s="61">
        <f>MIN(C$3:C$84)</f>
        <v>9</v>
      </c>
      <c r="Q5" s="61">
        <f>MIN(D$3:D$84)</f>
        <v>9</v>
      </c>
      <c r="R5" s="61">
        <f>MIN(E$3:E$84)</f>
        <v>9</v>
      </c>
      <c r="V5" s="12" t="s">
        <v>26</v>
      </c>
      <c r="Y5" s="12">
        <f>ROUNDUP(O4/Y3,0)</f>
        <v>11</v>
      </c>
      <c r="AN5" s="15">
        <v>3</v>
      </c>
      <c r="AO5" s="15">
        <f t="shared" ca="1" si="7"/>
        <v>27.535637475178358</v>
      </c>
      <c r="AP5" s="15">
        <f ca="1">SMALL($AO$3:$AO$30,ROWS(AO$3:AO5))</f>
        <v>20.069434955068129</v>
      </c>
      <c r="AQ5" s="35">
        <f t="shared" ca="1" si="8"/>
        <v>2.3738973718075327</v>
      </c>
      <c r="AR5" s="35">
        <v>2</v>
      </c>
      <c r="AS5" s="4">
        <f t="shared" ca="1" si="9"/>
        <v>48</v>
      </c>
      <c r="AT5" s="4">
        <f t="shared" ca="1" si="10"/>
        <v>0.88155631026880921</v>
      </c>
      <c r="AU5" s="4">
        <f ca="1">INDEX($AS$3:$AS$30,MATCH(SMALL($AT$3:$AT$30,ROWS(AT$3:AT5)),$AT$3:$AT$30,0))</f>
        <v>26</v>
      </c>
      <c r="AV5" s="4">
        <f ca="1">SMALL($AS$3:$AS$30,ROWS(AV$3:AV5))</f>
        <v>26</v>
      </c>
      <c r="AW5" s="12">
        <f ca="1">VLOOKUP(SMALL($BB$17:$BB$30,AX5),$BB$17:$BC$30,2,0)</f>
        <v>55</v>
      </c>
      <c r="AX5" s="12">
        <v>2</v>
      </c>
      <c r="BA5" s="12">
        <v>3</v>
      </c>
      <c r="BB5" s="12">
        <f t="shared" ca="1" si="11"/>
        <v>0.54385782213267575</v>
      </c>
      <c r="BC5" s="12">
        <f t="shared" ca="1" si="12"/>
        <v>26</v>
      </c>
    </row>
    <row r="6" spans="1:55" ht="17.25" thickBot="1" x14ac:dyDescent="0.35">
      <c r="A6" s="1">
        <v>4</v>
      </c>
      <c r="B6" s="26">
        <v>44</v>
      </c>
      <c r="C6" s="27">
        <v>27</v>
      </c>
      <c r="D6" s="28">
        <v>28</v>
      </c>
      <c r="E6" s="56">
        <v>39</v>
      </c>
      <c r="F6" s="30" t="str">
        <f t="shared" si="0"/>
        <v>40 - 48</v>
      </c>
      <c r="G6" s="31">
        <f t="shared" si="5"/>
        <v>40</v>
      </c>
      <c r="H6" s="32">
        <f t="shared" si="1"/>
        <v>48</v>
      </c>
      <c r="I6" s="54">
        <f t="shared" si="2"/>
        <v>16</v>
      </c>
      <c r="J6" s="58">
        <f t="shared" si="6"/>
        <v>5</v>
      </c>
      <c r="K6" s="47">
        <f t="shared" si="3"/>
        <v>0.17857142857142858</v>
      </c>
      <c r="L6" s="34">
        <f t="shared" si="4"/>
        <v>0.5714285714285714</v>
      </c>
      <c r="N6" s="62" t="s">
        <v>1</v>
      </c>
      <c r="O6" s="61">
        <f>O4-O5</f>
        <v>76</v>
      </c>
      <c r="P6" s="61">
        <f>P4-P5</f>
        <v>76</v>
      </c>
      <c r="Q6" s="61">
        <f>Q4-Q5</f>
        <v>76</v>
      </c>
      <c r="R6" s="61">
        <f>R4-R5</f>
        <v>76</v>
      </c>
      <c r="V6" s="12" t="s">
        <v>30</v>
      </c>
      <c r="Y6" s="12">
        <f>Y5*Y3</f>
        <v>88</v>
      </c>
      <c r="AN6" s="15">
        <v>4</v>
      </c>
      <c r="AO6" s="15">
        <f t="shared" ca="1" si="7"/>
        <v>26.357245837759145</v>
      </c>
      <c r="AP6" s="15">
        <f ca="1">SMALL($AO$3:$AO$30,ROWS(AO$3:AO6))</f>
        <v>20.193863601852879</v>
      </c>
      <c r="AQ6" s="35">
        <f t="shared" ca="1" si="8"/>
        <v>1.2774445806371117</v>
      </c>
      <c r="AR6" s="35">
        <v>1</v>
      </c>
      <c r="AS6" s="4">
        <f t="shared" ca="1" si="9"/>
        <v>26</v>
      </c>
      <c r="AT6" s="4">
        <f t="shared" ca="1" si="10"/>
        <v>4.5626707923948739E-2</v>
      </c>
      <c r="AU6" s="4">
        <f ca="1">INDEX($AS$3:$AS$30,MATCH(SMALL($AT$3:$AT$30,ROWS(AT$3:AT6)),$AT$3:$AT$30,0))</f>
        <v>73</v>
      </c>
      <c r="AV6" s="4">
        <f ca="1">SMALL($AS$3:$AS$30,ROWS(AV$3:AV6))</f>
        <v>29</v>
      </c>
      <c r="AW6" s="12">
        <f ca="1">VLOOKUP(SMALL($BB$3:$BB$16,AX6),$BB$3:$BC$30,2,0)</f>
        <v>33</v>
      </c>
      <c r="AX6" s="12">
        <v>2</v>
      </c>
      <c r="BA6" s="12">
        <v>4</v>
      </c>
      <c r="BB6" s="12">
        <f t="shared" ca="1" si="11"/>
        <v>0.6110581400319417</v>
      </c>
      <c r="BC6" s="12">
        <f t="shared" ca="1" si="12"/>
        <v>29</v>
      </c>
    </row>
    <row r="7" spans="1:55" ht="17.25" thickBot="1" x14ac:dyDescent="0.35">
      <c r="A7" s="1">
        <v>5</v>
      </c>
      <c r="B7" s="26">
        <v>58</v>
      </c>
      <c r="C7" s="27">
        <v>28</v>
      </c>
      <c r="D7" s="28">
        <v>27</v>
      </c>
      <c r="E7" s="56">
        <v>34</v>
      </c>
      <c r="F7" s="30" t="str">
        <f t="shared" si="0"/>
        <v>48 - 56</v>
      </c>
      <c r="G7" s="31">
        <f t="shared" si="5"/>
        <v>48</v>
      </c>
      <c r="H7" s="32">
        <f t="shared" si="1"/>
        <v>56</v>
      </c>
      <c r="I7" s="54">
        <f t="shared" si="2"/>
        <v>20</v>
      </c>
      <c r="J7" s="58">
        <f t="shared" si="6"/>
        <v>4</v>
      </c>
      <c r="K7" s="47">
        <f t="shared" si="3"/>
        <v>0.14285714285714285</v>
      </c>
      <c r="L7" s="34">
        <f t="shared" si="4"/>
        <v>0.7142857142857143</v>
      </c>
      <c r="N7" s="62" t="s">
        <v>11</v>
      </c>
      <c r="O7" s="61">
        <f>_xlfn.STDEV.S(B$3:B$86)</f>
        <v>16.755161883295841</v>
      </c>
      <c r="P7" s="61">
        <f>_xlfn.STDEV.S(C$3:C$86)</f>
        <v>16.755161883295841</v>
      </c>
      <c r="Q7" s="61">
        <f>_xlfn.STDEV.S(D$3:D$86)</f>
        <v>16.755161883295841</v>
      </c>
      <c r="R7" s="61">
        <f>_xlfn.STDEV.S(E$3:E$86)</f>
        <v>16.755161883295841</v>
      </c>
      <c r="V7" s="12" t="s">
        <v>31</v>
      </c>
      <c r="Y7" s="12">
        <v>4</v>
      </c>
      <c r="AN7" s="15">
        <v>5</v>
      </c>
      <c r="AO7" s="15">
        <f t="shared" ca="1" si="7"/>
        <v>21.719001409689284</v>
      </c>
      <c r="AP7" s="15">
        <f ca="1">SMALL($AO$3:$AO$30,ROWS(AO$3:AO7))</f>
        <v>21.719001409689284</v>
      </c>
      <c r="AQ7" s="35">
        <f t="shared" ca="1" si="8"/>
        <v>1.186587895309565</v>
      </c>
      <c r="AR7" s="35">
        <f t="shared" ref="AR7:AR30" si="13">AR3</f>
        <v>1</v>
      </c>
      <c r="AS7" s="4">
        <f t="shared" ca="1" si="9"/>
        <v>26</v>
      </c>
      <c r="AT7" s="4">
        <f t="shared" ca="1" si="10"/>
        <v>0.65508472103979398</v>
      </c>
      <c r="AU7" s="4">
        <f ca="1">INDEX($AS$3:$AS$30,MATCH(SMALL($AT$3:$AT$30,ROWS(AT$3:AT7)),$AT$3:$AT$30,0))</f>
        <v>72</v>
      </c>
      <c r="AV7" s="4">
        <f ca="1">SMALL($AS$3:$AS$30,ROWS(AV$3:AV7))</f>
        <v>30</v>
      </c>
      <c r="AW7" s="12">
        <f ca="1">VLOOKUP(SMALL($BB$3:$BB$16,AX7),$BB$3:$BC$30,2,0)</f>
        <v>35</v>
      </c>
      <c r="AX7" s="12">
        <f t="shared" ref="AX7:AX30" si="14">2+AX3</f>
        <v>3</v>
      </c>
      <c r="BA7" s="12">
        <v>5</v>
      </c>
      <c r="BB7" s="12">
        <f t="shared" ca="1" si="11"/>
        <v>0.88943130985089058</v>
      </c>
      <c r="BC7" s="12">
        <f t="shared" ca="1" si="12"/>
        <v>30</v>
      </c>
    </row>
    <row r="8" spans="1:55" ht="17.25" thickBot="1" x14ac:dyDescent="0.35">
      <c r="A8" s="1">
        <v>6</v>
      </c>
      <c r="B8" s="26">
        <v>50</v>
      </c>
      <c r="C8" s="27">
        <v>34</v>
      </c>
      <c r="D8" s="28">
        <v>46</v>
      </c>
      <c r="E8" s="56">
        <v>49</v>
      </c>
      <c r="F8" s="30" t="str">
        <f t="shared" si="0"/>
        <v>56 - 64</v>
      </c>
      <c r="G8" s="31">
        <f t="shared" si="5"/>
        <v>56</v>
      </c>
      <c r="H8" s="32">
        <f t="shared" si="1"/>
        <v>64</v>
      </c>
      <c r="I8" s="54">
        <f t="shared" si="2"/>
        <v>24</v>
      </c>
      <c r="J8" s="58">
        <f t="shared" si="6"/>
        <v>4</v>
      </c>
      <c r="K8" s="47">
        <f t="shared" si="3"/>
        <v>0.14285714285714285</v>
      </c>
      <c r="L8" s="34">
        <f t="shared" si="4"/>
        <v>0.8571428571428571</v>
      </c>
      <c r="N8" s="62" t="s">
        <v>12</v>
      </c>
      <c r="O8" s="61">
        <f>O7/O2</f>
        <v>0.36367793235060741</v>
      </c>
      <c r="P8" s="61">
        <f>P7/P2</f>
        <v>0.36367793235060741</v>
      </c>
      <c r="Q8" s="61">
        <f>Q7/Q2</f>
        <v>0.36367793235060741</v>
      </c>
      <c r="R8" s="61">
        <f>R7/R2</f>
        <v>0.36367793235060741</v>
      </c>
      <c r="AN8" s="15">
        <v>6</v>
      </c>
      <c r="AO8" s="15">
        <f t="shared" ca="1" si="7"/>
        <v>22.961834535055363</v>
      </c>
      <c r="AP8" s="15">
        <f ca="1">SMALL($AO$3:$AO$30,ROWS(AO$3:AO8))</f>
        <v>22.049432986964987</v>
      </c>
      <c r="AQ8" s="35">
        <f t="shared" ca="1" si="8"/>
        <v>2.4654767051193969</v>
      </c>
      <c r="AR8" s="35">
        <f t="shared" si="13"/>
        <v>1.5</v>
      </c>
      <c r="AS8" s="4">
        <f t="shared" ca="1" si="9"/>
        <v>55</v>
      </c>
      <c r="AT8" s="4">
        <f t="shared" ca="1" si="10"/>
        <v>0.64445693705384244</v>
      </c>
      <c r="AU8" s="4">
        <f ca="1">INDEX($AS$3:$AS$30,MATCH(SMALL($AT$3:$AT$30,ROWS(AT$3:AT8)),$AT$3:$AT$30,0))</f>
        <v>30</v>
      </c>
      <c r="AV8" s="4">
        <f ca="1">SMALL($AS$3:$AS$30,ROWS(AV$3:AV8))</f>
        <v>30</v>
      </c>
      <c r="AW8" s="12">
        <f ca="1">VLOOKUP(SMALL($BB$17:$BB$30,AX8),$BB$17:$BC$30,2,0)</f>
        <v>48</v>
      </c>
      <c r="AX8" s="12">
        <f t="shared" si="14"/>
        <v>3</v>
      </c>
      <c r="BA8" s="12">
        <v>6</v>
      </c>
      <c r="BB8" s="12">
        <f t="shared" ca="1" si="11"/>
        <v>0.64249570845605175</v>
      </c>
      <c r="BC8" s="12">
        <f t="shared" ca="1" si="12"/>
        <v>30</v>
      </c>
    </row>
    <row r="9" spans="1:55" ht="17.25" thickBot="1" x14ac:dyDescent="0.35">
      <c r="A9" s="1">
        <v>7</v>
      </c>
      <c r="B9" s="26">
        <v>44</v>
      </c>
      <c r="C9" s="27">
        <v>35</v>
      </c>
      <c r="D9" s="28">
        <v>44</v>
      </c>
      <c r="E9" s="56">
        <v>58</v>
      </c>
      <c r="F9" s="30" t="str">
        <f t="shared" si="0"/>
        <v>64 - 72</v>
      </c>
      <c r="G9" s="31">
        <f t="shared" si="5"/>
        <v>64</v>
      </c>
      <c r="H9" s="32">
        <f t="shared" si="1"/>
        <v>72</v>
      </c>
      <c r="I9" s="54">
        <f t="shared" si="2"/>
        <v>26</v>
      </c>
      <c r="J9" s="58">
        <f t="shared" si="6"/>
        <v>2</v>
      </c>
      <c r="K9" s="47">
        <f t="shared" si="3"/>
        <v>7.1428571428571425E-2</v>
      </c>
      <c r="L9" s="34">
        <f t="shared" si="4"/>
        <v>0.9285714285714286</v>
      </c>
      <c r="N9" s="49" t="s">
        <v>25</v>
      </c>
      <c r="O9" s="50">
        <f>O2/O3</f>
        <v>1.0238095238095237</v>
      </c>
      <c r="P9" s="50">
        <f>P2/P3</f>
        <v>1.0238095238095237</v>
      </c>
      <c r="Q9" s="50">
        <f>Q2/Q3</f>
        <v>1.0238095238095237</v>
      </c>
      <c r="R9" s="50">
        <f>R2/R3</f>
        <v>1.0238095238095237</v>
      </c>
      <c r="AN9" s="15">
        <v>8</v>
      </c>
      <c r="AO9" s="15">
        <f t="shared" ca="1" si="7"/>
        <v>20.069434955068129</v>
      </c>
      <c r="AP9" s="15">
        <f ca="1">SMALL($AO$3:$AO$30,ROWS(AO$3:AO9))</f>
        <v>22.583160439525074</v>
      </c>
      <c r="AQ9" s="35">
        <f t="shared" ca="1" si="8"/>
        <v>2.3838683169725843</v>
      </c>
      <c r="AR9" s="35">
        <f t="shared" si="13"/>
        <v>2</v>
      </c>
      <c r="AS9" s="4">
        <f t="shared" ca="1" si="9"/>
        <v>54</v>
      </c>
      <c r="AT9" s="4">
        <f t="shared" ca="1" si="10"/>
        <v>0.78023487342772024</v>
      </c>
      <c r="AU9" s="4">
        <f ca="1">INDEX($AS$3:$AS$30,MATCH(SMALL($AT$3:$AT$30,ROWS(AT$3:AT9)),$AT$3:$AT$30,0))</f>
        <v>46</v>
      </c>
      <c r="AV9" s="4">
        <f ca="1">SMALL($AS$3:$AS$30,ROWS(AV$3:AV9))</f>
        <v>33</v>
      </c>
      <c r="AW9" s="12">
        <f ca="1">VLOOKUP(SMALL($BB$17:$BB$30,AX9),$BB$17:$BC$30,2,0)</f>
        <v>54</v>
      </c>
      <c r="AX9" s="12">
        <f t="shared" si="14"/>
        <v>4</v>
      </c>
      <c r="BA9" s="12">
        <v>7</v>
      </c>
      <c r="BB9" s="12">
        <f t="shared" ca="1" si="11"/>
        <v>0.31016111601166796</v>
      </c>
      <c r="BC9" s="12">
        <f t="shared" ca="1" si="12"/>
        <v>33</v>
      </c>
    </row>
    <row r="10" spans="1:55" ht="17.25" thickBot="1" x14ac:dyDescent="0.35">
      <c r="A10" s="1">
        <v>8</v>
      </c>
      <c r="B10" s="26">
        <v>85</v>
      </c>
      <c r="C10" s="27">
        <v>36</v>
      </c>
      <c r="D10" s="28">
        <v>23</v>
      </c>
      <c r="E10" s="56">
        <v>42</v>
      </c>
      <c r="F10" s="30" t="str">
        <f t="shared" si="0"/>
        <v>72 - 80</v>
      </c>
      <c r="G10" s="31">
        <f t="shared" si="5"/>
        <v>72</v>
      </c>
      <c r="H10" s="32">
        <f t="shared" si="1"/>
        <v>80</v>
      </c>
      <c r="I10" s="54">
        <f t="shared" si="2"/>
        <v>27</v>
      </c>
      <c r="J10" s="58">
        <f t="shared" si="6"/>
        <v>1</v>
      </c>
      <c r="K10" s="47">
        <f t="shared" si="3"/>
        <v>3.5714285714285712E-2</v>
      </c>
      <c r="L10" s="34">
        <f t="shared" si="4"/>
        <v>0.9642857142857143</v>
      </c>
      <c r="N10" s="60" t="s">
        <v>23</v>
      </c>
      <c r="O10" s="59">
        <f>O6/O2</f>
        <v>1.6496124031007753</v>
      </c>
      <c r="P10" s="59">
        <f>P6/P2</f>
        <v>1.6496124031007753</v>
      </c>
      <c r="Q10" s="59">
        <f>Q6/Q2</f>
        <v>1.6496124031007753</v>
      </c>
      <c r="R10" s="59">
        <f>R6/R2</f>
        <v>1.6496124031007753</v>
      </c>
      <c r="AN10" s="15">
        <v>7</v>
      </c>
      <c r="AO10" s="15">
        <f t="shared" ca="1" si="7"/>
        <v>25.717029097823065</v>
      </c>
      <c r="AP10" s="15">
        <f ca="1">SMALL($AO$3:$AO$30,ROWS(AO$3:AO10))</f>
        <v>22.810788214681871</v>
      </c>
      <c r="AQ10" s="35">
        <f t="shared" ca="1" si="8"/>
        <v>1.0338676048537487</v>
      </c>
      <c r="AR10" s="35">
        <f t="shared" si="13"/>
        <v>1</v>
      </c>
      <c r="AS10" s="4">
        <f t="shared" ca="1" si="9"/>
        <v>24</v>
      </c>
      <c r="AT10" s="4">
        <f t="shared" ca="1" si="10"/>
        <v>0.4824123993281908</v>
      </c>
      <c r="AU10" s="4">
        <f ca="1">INDEX($AS$3:$AS$30,MATCH(SMALL($AT$3:$AT$30,ROWS(AT$3:AT10)),$AT$3:$AT$30,0))</f>
        <v>54</v>
      </c>
      <c r="AV10" s="4">
        <f ca="1">SMALL($AS$3:$AS$30,ROWS(AV$3:AV10))</f>
        <v>35</v>
      </c>
      <c r="AW10" s="12">
        <f ca="1">VLOOKUP(SMALL($BB$3:$BB$16,AX10),$BB$3:$BC$30,2,0)</f>
        <v>42</v>
      </c>
      <c r="AX10" s="12">
        <f t="shared" si="14"/>
        <v>4</v>
      </c>
      <c r="BA10" s="12">
        <v>8</v>
      </c>
      <c r="BB10" s="12">
        <f t="shared" ca="1" si="11"/>
        <v>0.378738239232568</v>
      </c>
      <c r="BC10" s="12">
        <f t="shared" ca="1" si="12"/>
        <v>35</v>
      </c>
    </row>
    <row r="11" spans="1:55" ht="17.25" thickBot="1" x14ac:dyDescent="0.35">
      <c r="A11" s="1">
        <v>9</v>
      </c>
      <c r="B11" s="26">
        <v>27</v>
      </c>
      <c r="C11" s="27">
        <v>39</v>
      </c>
      <c r="D11" s="28">
        <v>34</v>
      </c>
      <c r="E11" s="56">
        <v>39</v>
      </c>
      <c r="F11" s="30" t="str">
        <f t="shared" si="0"/>
        <v>80 - 88</v>
      </c>
      <c r="G11" s="31">
        <f t="shared" si="5"/>
        <v>80</v>
      </c>
      <c r="H11" s="32">
        <f t="shared" si="1"/>
        <v>88</v>
      </c>
      <c r="I11" s="54">
        <f t="shared" si="2"/>
        <v>28</v>
      </c>
      <c r="J11" s="58">
        <f t="shared" si="6"/>
        <v>1</v>
      </c>
      <c r="K11" s="47">
        <f t="shared" si="3"/>
        <v>3.5714285714285712E-2</v>
      </c>
      <c r="L11" s="34">
        <f t="shared" si="4"/>
        <v>1</v>
      </c>
      <c r="AN11" s="15">
        <v>12</v>
      </c>
      <c r="AO11" s="15">
        <f t="shared" ca="1" si="7"/>
        <v>22.583160439525074</v>
      </c>
      <c r="AP11" s="15">
        <f ca="1">SMALL($AO$3:$AO$30,ROWS(AO$3:AO11))</f>
        <v>22.961834535055363</v>
      </c>
      <c r="AQ11" s="35">
        <f t="shared" ca="1" si="8"/>
        <v>1.4262206665880757</v>
      </c>
      <c r="AR11" s="35">
        <f t="shared" si="13"/>
        <v>1</v>
      </c>
      <c r="AS11" s="4">
        <f t="shared" ca="1" si="9"/>
        <v>33</v>
      </c>
      <c r="AT11" s="4">
        <f t="shared" ca="1" si="10"/>
        <v>0.46106222334907065</v>
      </c>
      <c r="AU11" s="4">
        <f ca="1">INDEX($AS$3:$AS$30,MATCH(SMALL($AT$3:$AT$30,ROWS(AT$3:AT11)),$AT$3:$AT$30,0))</f>
        <v>42</v>
      </c>
      <c r="AV11" s="4">
        <f ca="1">SMALL($AS$3:$AS$30,ROWS(AV$3:AV11))</f>
        <v>35</v>
      </c>
      <c r="AW11" s="12">
        <f ca="1">VLOOKUP(SMALL($BB$3:$BB$16,AX11),$BB$3:$BC$30,2,0)</f>
        <v>42</v>
      </c>
      <c r="AX11" s="12">
        <f t="shared" si="14"/>
        <v>5</v>
      </c>
      <c r="BA11" s="12">
        <v>9</v>
      </c>
      <c r="BB11" s="12">
        <f t="shared" ca="1" si="11"/>
        <v>0.46773011526049768</v>
      </c>
      <c r="BC11" s="12">
        <f t="shared" ca="1" si="12"/>
        <v>35</v>
      </c>
    </row>
    <row r="12" spans="1:55" ht="17.25" thickBot="1" x14ac:dyDescent="0.35">
      <c r="A12" s="1">
        <v>10</v>
      </c>
      <c r="B12" s="26">
        <v>46</v>
      </c>
      <c r="C12" s="27">
        <v>39</v>
      </c>
      <c r="D12" s="28">
        <v>46</v>
      </c>
      <c r="E12" s="56">
        <v>56</v>
      </c>
      <c r="F12" s="30" t="str">
        <f t="shared" si="0"/>
        <v>88 - 96</v>
      </c>
      <c r="G12" s="31">
        <f t="shared" si="5"/>
        <v>88</v>
      </c>
      <c r="H12" s="32">
        <f t="shared" si="1"/>
        <v>96</v>
      </c>
      <c r="I12" s="54">
        <f t="shared" si="2"/>
        <v>28</v>
      </c>
      <c r="J12" s="58">
        <f t="shared" si="6"/>
        <v>0</v>
      </c>
      <c r="K12" s="47">
        <f t="shared" si="3"/>
        <v>0</v>
      </c>
      <c r="L12" s="34">
        <f t="shared" si="4"/>
        <v>1</v>
      </c>
      <c r="AN12" s="15">
        <v>9</v>
      </c>
      <c r="AO12" s="15">
        <f t="shared" ca="1" si="7"/>
        <v>33.89726089933977</v>
      </c>
      <c r="AP12" s="15">
        <f ca="1">SMALL($AO$3:$AO$30,ROWS(AO$3:AO12))</f>
        <v>23.703607261999821</v>
      </c>
      <c r="AQ12" s="35">
        <f t="shared" ca="1" si="8"/>
        <v>2.418223340012152</v>
      </c>
      <c r="AR12" s="35">
        <f t="shared" si="13"/>
        <v>1.5</v>
      </c>
      <c r="AS12" s="4">
        <f t="shared" ca="1" si="9"/>
        <v>58</v>
      </c>
      <c r="AT12" s="4">
        <f t="shared" ca="1" si="10"/>
        <v>0.83648727666067069</v>
      </c>
      <c r="AU12" s="4">
        <f ca="1">INDEX($AS$3:$AS$30,MATCH(SMALL($AT$3:$AT$30,ROWS(AT$3:AT12)),$AT$3:$AT$30,0))</f>
        <v>29</v>
      </c>
      <c r="AV12" s="4">
        <f ca="1">SMALL($AS$3:$AS$30,ROWS(AV$3:AV12))</f>
        <v>39</v>
      </c>
      <c r="AW12" s="12">
        <f ca="1">VLOOKUP(SMALL($BB$17:$BB$30,AX12),$BB$17:$BC$30,2,0)</f>
        <v>55</v>
      </c>
      <c r="AX12" s="12">
        <f t="shared" si="14"/>
        <v>5</v>
      </c>
      <c r="BA12" s="12">
        <v>10</v>
      </c>
      <c r="BB12" s="12">
        <f t="shared" ca="1" si="11"/>
        <v>0.44578777906511269</v>
      </c>
      <c r="BC12" s="12">
        <f t="shared" ca="1" si="12"/>
        <v>39</v>
      </c>
    </row>
    <row r="13" spans="1:55" ht="17.25" thickBot="1" x14ac:dyDescent="0.35">
      <c r="A13" s="1">
        <v>11</v>
      </c>
      <c r="B13" s="26">
        <v>9</v>
      </c>
      <c r="C13" s="27">
        <v>39</v>
      </c>
      <c r="D13" s="28">
        <v>53</v>
      </c>
      <c r="E13" s="56">
        <v>85</v>
      </c>
      <c r="F13" s="30" t="str">
        <f t="shared" si="0"/>
        <v>96 - 104</v>
      </c>
      <c r="G13" s="31">
        <f t="shared" si="5"/>
        <v>96</v>
      </c>
      <c r="H13" s="32">
        <f t="shared" si="1"/>
        <v>104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24.484958992121616</v>
      </c>
      <c r="AP13" s="15">
        <f ca="1">SMALL($AO$3:$AO$30,ROWS(AO$3:AO13))</f>
        <v>24.318556969451986</v>
      </c>
      <c r="AQ13" s="35">
        <f t="shared" ca="1" si="8"/>
        <v>2.9690923004677194</v>
      </c>
      <c r="AR13" s="35">
        <f t="shared" si="13"/>
        <v>2</v>
      </c>
      <c r="AS13" s="4">
        <f t="shared" ca="1" si="9"/>
        <v>73</v>
      </c>
      <c r="AT13" s="4">
        <f t="shared" ca="1" si="10"/>
        <v>5.0865963123602143E-2</v>
      </c>
      <c r="AU13" s="4">
        <f ca="1">INDEX($AS$3:$AS$30,MATCH(SMALL($AT$3:$AT$30,ROWS(AT$3:AT13)),$AT$3:$AT$30,0))</f>
        <v>35</v>
      </c>
      <c r="AV13" s="4">
        <f ca="1">SMALL($AS$3:$AS$30,ROWS(AV$3:AV13))</f>
        <v>42</v>
      </c>
      <c r="AW13" s="12">
        <f ca="1">VLOOKUP(SMALL($BB$17:$BB$30,AX13),$BB$17:$BC$30,2,0)</f>
        <v>58</v>
      </c>
      <c r="AX13" s="12">
        <f t="shared" si="14"/>
        <v>6</v>
      </c>
      <c r="BA13" s="12">
        <v>11</v>
      </c>
      <c r="BB13" s="12">
        <f t="shared" ca="1" si="11"/>
        <v>0.44487467491578792</v>
      </c>
      <c r="BC13" s="12">
        <f t="shared" ca="1" si="12"/>
        <v>42</v>
      </c>
    </row>
    <row r="14" spans="1:55" ht="17.25" thickBot="1" x14ac:dyDescent="0.35">
      <c r="A14" s="1">
        <v>12</v>
      </c>
      <c r="B14" s="26">
        <v>67</v>
      </c>
      <c r="C14" s="27">
        <v>42</v>
      </c>
      <c r="D14" s="28">
        <v>35</v>
      </c>
      <c r="E14" s="56">
        <v>36</v>
      </c>
      <c r="F14" s="36" t="str">
        <f t="shared" si="0"/>
        <v>104 - 112</v>
      </c>
      <c r="G14" s="37">
        <f t="shared" si="5"/>
        <v>104</v>
      </c>
      <c r="H14" s="38">
        <f t="shared" si="1"/>
        <v>112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25.182822842095209</v>
      </c>
      <c r="AP14" s="15">
        <f ca="1">SMALL($AO$3:$AO$30,ROWS(AO$3:AO14))</f>
        <v>24.484958992121616</v>
      </c>
      <c r="AQ14" s="35">
        <f t="shared" ca="1" si="8"/>
        <v>1.4021938116371242</v>
      </c>
      <c r="AR14" s="35">
        <f t="shared" si="13"/>
        <v>1</v>
      </c>
      <c r="AS14" s="4">
        <f t="shared" ca="1" si="9"/>
        <v>35</v>
      </c>
      <c r="AT14" s="4">
        <f t="shared" ca="1" si="10"/>
        <v>0.81671578704685188</v>
      </c>
      <c r="AU14" s="4">
        <f ca="1">INDEX($AS$3:$AS$30,MATCH(SMALL($AT$3:$AT$30,ROWS(AT$3:AT14)),$AT$3:$AT$30,0))</f>
        <v>30</v>
      </c>
      <c r="AV14" s="4">
        <f ca="1">SMALL($AS$3:$AS$30,ROWS(AV$3:AV14))</f>
        <v>42</v>
      </c>
      <c r="AW14" s="12">
        <f ca="1">VLOOKUP(SMALL($BB$3:$BB$16,AX14),$BB$3:$BC$30,2,0)</f>
        <v>39</v>
      </c>
      <c r="AX14" s="12">
        <f t="shared" si="14"/>
        <v>6</v>
      </c>
      <c r="BA14" s="12">
        <v>12</v>
      </c>
      <c r="BB14" s="12">
        <f t="shared" ca="1" si="11"/>
        <v>0.37922067707032725</v>
      </c>
      <c r="BC14" s="12">
        <f t="shared" ca="1" si="12"/>
        <v>42</v>
      </c>
    </row>
    <row r="15" spans="1:55" ht="16.5" x14ac:dyDescent="0.3">
      <c r="A15" s="1">
        <v>13</v>
      </c>
      <c r="B15" s="26">
        <v>53</v>
      </c>
      <c r="C15" s="27">
        <v>44</v>
      </c>
      <c r="D15" s="28">
        <v>26</v>
      </c>
      <c r="E15" s="56">
        <v>27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 s="47"/>
      <c r="AN15" s="15">
        <v>14</v>
      </c>
      <c r="AO15" s="15">
        <f t="shared" ca="1" si="7"/>
        <v>25.833215147319095</v>
      </c>
      <c r="AP15" s="15">
        <f ca="1">SMALL($AO$3:$AO$30,ROWS(AO$3:AO15))</f>
        <v>24.772000428075003</v>
      </c>
      <c r="AQ15" s="35">
        <f t="shared" ca="1" si="8"/>
        <v>1.6815773170409942</v>
      </c>
      <c r="AR15" s="35">
        <f t="shared" si="13"/>
        <v>1</v>
      </c>
      <c r="AS15" s="4">
        <f t="shared" ca="1" si="9"/>
        <v>42</v>
      </c>
      <c r="AT15" s="4">
        <f t="shared" ca="1" si="10"/>
        <v>0.74945885671203838</v>
      </c>
      <c r="AU15" s="4">
        <f ca="1">INDEX($AS$3:$AS$30,MATCH(SMALL($AT$3:$AT$30,ROWS(AT$3:AT15)),$AT$3:$AT$30,0))</f>
        <v>39</v>
      </c>
      <c r="AV15" s="4">
        <f ca="1">SMALL($AS$3:$AS$30,ROWS(AV$3:AV15))</f>
        <v>43</v>
      </c>
      <c r="AW15" s="12">
        <f ca="1">VLOOKUP(SMALL($BB$3:$BB$16,AX15),$BB$3:$BC$30,2,0)</f>
        <v>35</v>
      </c>
      <c r="AX15" s="12">
        <f t="shared" si="14"/>
        <v>7</v>
      </c>
      <c r="BA15" s="12">
        <v>13</v>
      </c>
      <c r="BB15" s="12">
        <f t="shared" ca="1" si="11"/>
        <v>0.88574915543070132</v>
      </c>
      <c r="BC15" s="12">
        <f t="shared" ca="1" si="12"/>
        <v>43</v>
      </c>
    </row>
    <row r="16" spans="1:55" ht="16.5" x14ac:dyDescent="0.3">
      <c r="A16" s="1">
        <v>14</v>
      </c>
      <c r="B16" s="26">
        <v>58</v>
      </c>
      <c r="C16" s="27">
        <v>44</v>
      </c>
      <c r="D16" s="28">
        <v>50</v>
      </c>
      <c r="E16" s="56">
        <v>69</v>
      </c>
      <c r="AN16" s="15">
        <v>16</v>
      </c>
      <c r="AO16" s="15">
        <f t="shared" ca="1" si="7"/>
        <v>20.193863601852879</v>
      </c>
      <c r="AP16" s="15">
        <f ca="1">SMALL($AO$3:$AO$30,ROWS(AO$3:AO16))</f>
        <v>24.828898821510705</v>
      </c>
      <c r="AQ16" s="35">
        <f t="shared" ca="1" si="8"/>
        <v>1.6688993380854122</v>
      </c>
      <c r="AR16" s="35">
        <f t="shared" si="13"/>
        <v>1.5</v>
      </c>
      <c r="AS16" s="4">
        <f t="shared" ca="1" si="9"/>
        <v>42</v>
      </c>
      <c r="AT16" s="4">
        <f t="shared" ca="1" si="10"/>
        <v>0.27128081400093706</v>
      </c>
      <c r="AU16" s="4">
        <f ca="1">INDEX($AS$3:$AS$30,MATCH(SMALL($AT$3:$AT$30,ROWS(AT$3:AT16)),$AT$3:$AT$30,0))</f>
        <v>46</v>
      </c>
      <c r="AV16" s="4">
        <f ca="1">SMALL($AS$3:$AS$30,ROWS(AV$3:AV16))</f>
        <v>46</v>
      </c>
      <c r="AW16" s="12">
        <f ca="1">VLOOKUP(SMALL($BB$17:$BB$30,AX16),$BB$17:$BC$30,2,0)</f>
        <v>58</v>
      </c>
      <c r="AX16" s="12">
        <f t="shared" si="14"/>
        <v>7</v>
      </c>
      <c r="BA16" s="12">
        <v>14</v>
      </c>
      <c r="BB16" s="12">
        <f t="shared" ca="1" si="11"/>
        <v>0.71835388285666313</v>
      </c>
      <c r="BC16" s="12">
        <f t="shared" ca="1" si="12"/>
        <v>46</v>
      </c>
    </row>
    <row r="17" spans="1:63" ht="16.5" x14ac:dyDescent="0.3">
      <c r="A17" s="1">
        <v>15</v>
      </c>
      <c r="B17" s="26">
        <v>49</v>
      </c>
      <c r="C17" s="27">
        <v>46</v>
      </c>
      <c r="D17" s="28">
        <v>69</v>
      </c>
      <c r="E17" s="56">
        <v>46</v>
      </c>
      <c r="J17" s="42"/>
      <c r="K17" s="42"/>
      <c r="AN17" s="15">
        <v>18</v>
      </c>
      <c r="AO17" s="15">
        <f t="shared" ca="1" si="7"/>
        <v>33.962209116688584</v>
      </c>
      <c r="AP17" s="15">
        <f ca="1">SMALL($AO$3:$AO$30,ROWS(AO$3:AO17))</f>
        <v>25.182822842095209</v>
      </c>
      <c r="AQ17" s="35">
        <f t="shared" ca="1" si="8"/>
        <v>2.2858948546801772</v>
      </c>
      <c r="AR17" s="35">
        <f t="shared" si="13"/>
        <v>2</v>
      </c>
      <c r="AS17" s="4">
        <f t="shared" ca="1" si="9"/>
        <v>58</v>
      </c>
      <c r="AT17" s="4">
        <f t="shared" ca="1" si="10"/>
        <v>0.76932772063823496</v>
      </c>
      <c r="AU17" s="4">
        <f ca="1">INDEX($AS$3:$AS$30,MATCH(SMALL($AT$3:$AT$30,ROWS(AT$3:AT17)),$AT$3:$AT$30,0))</f>
        <v>33</v>
      </c>
      <c r="AV17" s="4">
        <f ca="1">SMALL($AS$3:$AS$30,ROWS(AV$3:AV17))</f>
        <v>46</v>
      </c>
      <c r="AW17" s="12">
        <f ca="1">VLOOKUP(SMALL($BB$17:$BB$30,AX17),$BB$17:$BC$30,2,0)</f>
        <v>58</v>
      </c>
      <c r="AX17" s="12">
        <f t="shared" si="14"/>
        <v>8</v>
      </c>
      <c r="BA17" s="12">
        <v>15</v>
      </c>
      <c r="BB17" s="12">
        <f t="shared" ca="1" si="11"/>
        <v>0.17383581457367747</v>
      </c>
      <c r="BC17" s="12">
        <f t="shared" ca="1" si="12"/>
        <v>46</v>
      </c>
    </row>
    <row r="18" spans="1:63" ht="16.5" x14ac:dyDescent="0.3">
      <c r="A18" s="1">
        <v>16</v>
      </c>
      <c r="B18" s="26">
        <v>56</v>
      </c>
      <c r="C18" s="27">
        <v>46</v>
      </c>
      <c r="D18" s="28">
        <v>36</v>
      </c>
      <c r="E18" s="56">
        <v>44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27.004002688941213</v>
      </c>
      <c r="AP18" s="15">
        <f ca="1">SMALL($AO$3:$AO$30,ROWS(AO$3:AO18))</f>
        <v>25.388126506679285</v>
      </c>
      <c r="AQ18" s="35">
        <f t="shared" ca="1" si="8"/>
        <v>1.1662633659577657</v>
      </c>
      <c r="AR18" s="35">
        <f t="shared" si="13"/>
        <v>1</v>
      </c>
      <c r="AS18" s="4">
        <f t="shared" ca="1" si="9"/>
        <v>30</v>
      </c>
      <c r="AT18" s="4">
        <f t="shared" ca="1" si="10"/>
        <v>0.12665040724291421</v>
      </c>
      <c r="AU18" s="4">
        <f ca="1">INDEX($AS$3:$AS$30,MATCH(SMALL($AT$3:$AT$30,ROWS(AT$3:AT18)),$AT$3:$AT$30,0))</f>
        <v>47</v>
      </c>
      <c r="AV18" s="4">
        <f ca="1">SMALL($AS$3:$AS$30,ROWS(AV$3:AV18))</f>
        <v>47</v>
      </c>
      <c r="AW18" s="12">
        <f ca="1">VLOOKUP(SMALL($BB$3:$BB$16,AX18),$BB$3:$BC$30,2,0)</f>
        <v>26</v>
      </c>
      <c r="AX18" s="12">
        <f t="shared" si="14"/>
        <v>8</v>
      </c>
      <c r="BA18" s="12">
        <v>16</v>
      </c>
      <c r="BB18" s="12">
        <f t="shared" ca="1" si="11"/>
        <v>0.7567661719622697</v>
      </c>
      <c r="BC18" s="12">
        <f t="shared" ca="1" si="12"/>
        <v>47</v>
      </c>
    </row>
    <row r="19" spans="1:63" ht="16.5" x14ac:dyDescent="0.3">
      <c r="A19" s="1">
        <v>17</v>
      </c>
      <c r="B19" s="26">
        <v>39</v>
      </c>
      <c r="C19" s="27">
        <v>49</v>
      </c>
      <c r="D19" s="28">
        <v>39</v>
      </c>
      <c r="E19" s="56">
        <v>28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24.318556969451986</v>
      </c>
      <c r="AP19" s="15">
        <f ca="1">SMALL($AO$3:$AO$30,ROWS(AO$3:AO19))</f>
        <v>25.717029097823065</v>
      </c>
      <c r="AQ19" s="35">
        <f t="shared" ca="1" si="8"/>
        <v>1.7595516148772927</v>
      </c>
      <c r="AR19" s="35">
        <f t="shared" si="13"/>
        <v>1</v>
      </c>
      <c r="AS19" s="4">
        <f t="shared" ca="1" si="9"/>
        <v>46</v>
      </c>
      <c r="AT19" s="4">
        <f t="shared" ca="1" si="10"/>
        <v>0.20015904033684762</v>
      </c>
      <c r="AU19" s="4">
        <f ca="1">INDEX($AS$3:$AS$30,MATCH(SMALL($AT$3:$AT$30,ROWS(AT$3:AT19)),$AT$3:$AT$30,0))</f>
        <v>24</v>
      </c>
      <c r="AV19" s="4">
        <f ca="1">SMALL($AS$3:$AS$30,ROWS(AV$3:AV19))</f>
        <v>48</v>
      </c>
      <c r="AW19" s="12">
        <f ca="1">VLOOKUP(SMALL($BB$3:$BB$16,AX19),$BB$3:$BC$30,2,0)</f>
        <v>29</v>
      </c>
      <c r="AX19" s="12">
        <f t="shared" si="14"/>
        <v>9</v>
      </c>
      <c r="BA19" s="12">
        <v>17</v>
      </c>
      <c r="BB19" s="12">
        <f t="shared" ca="1" si="11"/>
        <v>0.26761253380951455</v>
      </c>
      <c r="BC19" s="12">
        <f t="shared" ca="1" si="12"/>
        <v>48</v>
      </c>
    </row>
    <row r="20" spans="1:63" ht="16.5" x14ac:dyDescent="0.3">
      <c r="A20" s="1">
        <v>18</v>
      </c>
      <c r="B20" s="26">
        <v>35</v>
      </c>
      <c r="C20" s="27">
        <v>50</v>
      </c>
      <c r="D20" s="28">
        <v>58</v>
      </c>
      <c r="E20" s="56">
        <v>46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23.703607261999821</v>
      </c>
      <c r="AP20" s="15">
        <f ca="1">SMALL($AO$3:$AO$30,ROWS(AO$3:AO20))</f>
        <v>25.815158451264178</v>
      </c>
      <c r="AQ20" s="35">
        <f t="shared" ca="1" si="8"/>
        <v>1.6565768804738306</v>
      </c>
      <c r="AR20" s="35">
        <f t="shared" si="13"/>
        <v>1.5</v>
      </c>
      <c r="AS20" s="4">
        <f t="shared" ca="1" si="9"/>
        <v>43</v>
      </c>
      <c r="AT20" s="4">
        <f t="shared" ca="1" si="10"/>
        <v>5.3096309257215646E-3</v>
      </c>
      <c r="AU20" s="4">
        <f ca="1">INDEX($AS$3:$AS$30,MATCH(SMALL($AT$3:$AT$30,ROWS(AT$3:AT20)),$AT$3:$AT$30,0))</f>
        <v>55</v>
      </c>
      <c r="AV20" s="4">
        <f ca="1">SMALL($AS$3:$AS$30,ROWS(AV$3:AV20))</f>
        <v>54</v>
      </c>
      <c r="AW20" s="12">
        <f ca="1">VLOOKUP(SMALL($BB$17:$BB$30,AX20),$BB$17:$BC$30,2,0)</f>
        <v>73</v>
      </c>
      <c r="AX20" s="12">
        <f t="shared" si="14"/>
        <v>9</v>
      </c>
      <c r="BA20" s="12">
        <v>18</v>
      </c>
      <c r="BB20" s="12">
        <f t="shared" ca="1" si="11"/>
        <v>0.73713076726674787</v>
      </c>
      <c r="BC20" s="12">
        <f t="shared" ca="1" si="12"/>
        <v>54</v>
      </c>
    </row>
    <row r="21" spans="1:63" ht="16.5" x14ac:dyDescent="0.3">
      <c r="A21" s="1">
        <v>19</v>
      </c>
      <c r="B21" s="26">
        <v>23</v>
      </c>
      <c r="C21" s="27">
        <v>53</v>
      </c>
      <c r="D21" s="28">
        <v>58</v>
      </c>
      <c r="E21" s="56">
        <v>67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25.887762991523122</v>
      </c>
      <c r="AP21" s="15">
        <f ca="1">SMALL($AO$3:$AO$30,ROWS(AO$3:AO21))</f>
        <v>25.833215147319095</v>
      </c>
      <c r="AQ21" s="35">
        <f t="shared" ca="1" si="8"/>
        <v>2.0737155964248308</v>
      </c>
      <c r="AR21" s="35">
        <f t="shared" si="13"/>
        <v>2</v>
      </c>
      <c r="AS21" s="4">
        <f t="shared" ca="1" si="9"/>
        <v>54</v>
      </c>
      <c r="AT21" s="4">
        <f t="shared" ca="1" si="10"/>
        <v>0.21236001696269224</v>
      </c>
      <c r="AU21" s="4">
        <f ca="1">INDEX($AS$3:$AS$30,MATCH(SMALL($AT$3:$AT$30,ROWS(AT$3:AT21)),$AT$3:$AT$30,0))</f>
        <v>26</v>
      </c>
      <c r="AV21" s="4">
        <f ca="1">SMALL($AS$3:$AS$30,ROWS(AV$3:AV21))</f>
        <v>54</v>
      </c>
      <c r="AW21" s="12">
        <f ca="1">VLOOKUP(SMALL($BB$17:$BB$30,AX21),$BB$17:$BC$30,2,0)</f>
        <v>54</v>
      </c>
      <c r="AX21" s="12">
        <f t="shared" si="14"/>
        <v>10</v>
      </c>
      <c r="BA21" s="12">
        <v>19</v>
      </c>
      <c r="BB21" s="12">
        <f t="shared" ca="1" si="11"/>
        <v>0.41707244016301348</v>
      </c>
      <c r="BC21" s="12">
        <f t="shared" ca="1" si="12"/>
        <v>54</v>
      </c>
    </row>
    <row r="22" spans="1:63" ht="16.5" x14ac:dyDescent="0.3">
      <c r="A22" s="1">
        <v>20</v>
      </c>
      <c r="B22" s="26">
        <v>36</v>
      </c>
      <c r="C22" s="27">
        <v>54</v>
      </c>
      <c r="D22" s="28">
        <v>39</v>
      </c>
      <c r="E22" s="56">
        <v>44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27.324487326602981</v>
      </c>
      <c r="AP22" s="15">
        <f ca="1">SMALL($AO$3:$AO$30,ROWS(AO$3:AO22))</f>
        <v>25.887762991523122</v>
      </c>
      <c r="AQ22" s="35">
        <f t="shared" ca="1" si="8"/>
        <v>1.4719033901203042</v>
      </c>
      <c r="AR22" s="35">
        <f t="shared" si="13"/>
        <v>1</v>
      </c>
      <c r="AS22" s="4">
        <f t="shared" ca="1" si="9"/>
        <v>39</v>
      </c>
      <c r="AT22" s="4">
        <f t="shared" ca="1" si="10"/>
        <v>0.38644628583267526</v>
      </c>
      <c r="AU22" s="4">
        <f ca="1">INDEX($AS$3:$AS$30,MATCH(SMALL($AT$3:$AT$30,ROWS(AT$3:AT22)),$AT$3:$AT$30,0))</f>
        <v>59</v>
      </c>
      <c r="AV22" s="4">
        <f ca="1">SMALL($AS$3:$AS$30,ROWS(AV$3:AV22))</f>
        <v>55</v>
      </c>
      <c r="AW22" s="12">
        <f ca="1">VLOOKUP(SMALL($BB$3:$BB$16,AX22),$BB$3:$BC$30,2,0)</f>
        <v>24</v>
      </c>
      <c r="AX22" s="12">
        <f t="shared" si="14"/>
        <v>10</v>
      </c>
      <c r="BA22" s="12">
        <v>20</v>
      </c>
      <c r="BB22" s="12">
        <f t="shared" ca="1" si="11"/>
        <v>0.47380199678546486</v>
      </c>
      <c r="BC22" s="12">
        <f t="shared" ca="1" si="12"/>
        <v>55</v>
      </c>
    </row>
    <row r="23" spans="1:63" ht="16.5" x14ac:dyDescent="0.3">
      <c r="A23" s="1">
        <v>21</v>
      </c>
      <c r="B23" s="26">
        <v>26</v>
      </c>
      <c r="C23" s="27">
        <v>56</v>
      </c>
      <c r="D23" s="28">
        <v>56</v>
      </c>
      <c r="E23" s="56">
        <v>9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25.388126506679285</v>
      </c>
      <c r="AP23" s="15">
        <f ca="1">SMALL($AO$3:$AO$30,ROWS(AO$3:AO23))</f>
        <v>26.357245837759145</v>
      </c>
      <c r="AQ23" s="35">
        <f t="shared" ca="1" si="8"/>
        <v>1.7763968558127683</v>
      </c>
      <c r="AR23" s="35">
        <f t="shared" si="13"/>
        <v>1</v>
      </c>
      <c r="AS23" s="4">
        <f t="shared" ca="1" si="9"/>
        <v>47</v>
      </c>
      <c r="AT23" s="4">
        <f t="shared" ca="1" si="10"/>
        <v>0.47879971389067921</v>
      </c>
      <c r="AU23" s="4">
        <f ca="1">INDEX($AS$3:$AS$30,MATCH(SMALL($AT$3:$AT$30,ROWS(AT$3:AT23)),$AT$3:$AT$30,0))</f>
        <v>42</v>
      </c>
      <c r="AV23" s="4">
        <f ca="1">SMALL($AS$3:$AS$30,ROWS(AV$3:AV23))</f>
        <v>55</v>
      </c>
      <c r="AW23" s="12">
        <f ca="1">VLOOKUP(SMALL($BB$3:$BB$16,AX23),$BB$3:$BC$30,2,0)</f>
        <v>30</v>
      </c>
      <c r="AX23" s="12">
        <f t="shared" si="14"/>
        <v>11</v>
      </c>
      <c r="BA23" s="12">
        <v>21</v>
      </c>
      <c r="BB23" s="12">
        <f t="shared" ca="1" si="11"/>
        <v>0.22007262921923976</v>
      </c>
      <c r="BC23" s="12">
        <f t="shared" ca="1" si="12"/>
        <v>55</v>
      </c>
    </row>
    <row r="24" spans="1:63" ht="16.5" x14ac:dyDescent="0.3">
      <c r="A24" s="1">
        <v>22</v>
      </c>
      <c r="B24" s="26">
        <v>76</v>
      </c>
      <c r="C24" s="27">
        <v>58</v>
      </c>
      <c r="D24" s="28">
        <v>44</v>
      </c>
      <c r="E24" s="56">
        <v>58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22.049432986964987</v>
      </c>
      <c r="AP24" s="15">
        <f ca="1">SMALL($AO$3:$AO$30,ROWS(AO$3:AO24))</f>
        <v>27.004002688941213</v>
      </c>
      <c r="AQ24" s="35">
        <f t="shared" ca="1" si="8"/>
        <v>1.6993969903735773</v>
      </c>
      <c r="AR24" s="35">
        <f t="shared" si="13"/>
        <v>1.5</v>
      </c>
      <c r="AS24" s="4">
        <f t="shared" ca="1" si="9"/>
        <v>46</v>
      </c>
      <c r="AT24" s="4">
        <f t="shared" ca="1" si="10"/>
        <v>0.44608543645498966</v>
      </c>
      <c r="AU24" s="4">
        <f ca="1">INDEX($AS$3:$AS$30,MATCH(SMALL($AT$3:$AT$30,ROWS(AT$3:AT24)),$AT$3:$AT$30,0))</f>
        <v>58</v>
      </c>
      <c r="AV24" s="4">
        <f ca="1">SMALL($AS$3:$AS$30,ROWS(AV$3:AV24))</f>
        <v>58</v>
      </c>
      <c r="AW24" s="12">
        <f ca="1">VLOOKUP(SMALL($BB$17:$BB$30,AX24),$BB$17:$BC$30,2,0)</f>
        <v>72</v>
      </c>
      <c r="AX24" s="12">
        <f t="shared" si="14"/>
        <v>11</v>
      </c>
      <c r="BA24" s="12">
        <v>22</v>
      </c>
      <c r="BB24" s="12">
        <f t="shared" ca="1" si="11"/>
        <v>0.71843541578172732</v>
      </c>
      <c r="BC24" s="12">
        <f t="shared" ca="1" si="12"/>
        <v>58</v>
      </c>
    </row>
    <row r="25" spans="1:63" ht="16.5" x14ac:dyDescent="0.3">
      <c r="A25" s="1">
        <v>23</v>
      </c>
      <c r="B25" s="26">
        <v>28</v>
      </c>
      <c r="C25" s="27">
        <v>58</v>
      </c>
      <c r="D25" s="28">
        <v>67</v>
      </c>
      <c r="E25" s="56">
        <v>76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17.749067675347909</v>
      </c>
      <c r="AP25" s="15">
        <f ca="1">SMALL($AO$3:$AO$30,ROWS(AO$3:AO25))</f>
        <v>27.324487326602981</v>
      </c>
      <c r="AQ25" s="35">
        <f t="shared" ca="1" si="8"/>
        <v>2.3950685262090587</v>
      </c>
      <c r="AR25" s="35">
        <f t="shared" si="13"/>
        <v>2</v>
      </c>
      <c r="AS25" s="4">
        <f t="shared" ca="1" si="9"/>
        <v>66</v>
      </c>
      <c r="AT25" s="4">
        <f t="shared" ca="1" si="10"/>
        <v>0.9832035466358241</v>
      </c>
      <c r="AU25" s="4">
        <f ca="1">INDEX($AS$3:$AS$30,MATCH(SMALL($AT$3:$AT$30,ROWS(AT$3:AT25)),$AT$3:$AT$30,0))</f>
        <v>54</v>
      </c>
      <c r="AV25" s="4">
        <f ca="1">SMALL($AS$3:$AS$30,ROWS(AV$3:AV25))</f>
        <v>58</v>
      </c>
      <c r="AW25" s="12">
        <f ca="1">VLOOKUP(SMALL($BB$17:$BB$30,AX25),$BB$17:$BC$30,2,0)</f>
        <v>47</v>
      </c>
      <c r="AX25" s="12">
        <f t="shared" si="14"/>
        <v>12</v>
      </c>
      <c r="BA25" s="12">
        <v>23</v>
      </c>
      <c r="BB25" s="12">
        <f t="shared" ca="1" si="11"/>
        <v>0.72514920695441976</v>
      </c>
      <c r="BC25" s="12">
        <f t="shared" ca="1" si="12"/>
        <v>58</v>
      </c>
    </row>
    <row r="26" spans="1:63" ht="16.5" x14ac:dyDescent="0.3">
      <c r="A26" s="1">
        <v>24</v>
      </c>
      <c r="B26" s="26">
        <v>39</v>
      </c>
      <c r="C26" s="27">
        <v>58</v>
      </c>
      <c r="D26" s="28">
        <v>58</v>
      </c>
      <c r="E26" s="56">
        <v>23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24.772000428075003</v>
      </c>
      <c r="AP26" s="15">
        <f ca="1">SMALL($AO$3:$AO$30,ROWS(AO$3:AO26))</f>
        <v>27.535637475178358</v>
      </c>
      <c r="AQ26" s="35">
        <f t="shared" ca="1" si="8"/>
        <v>1.0262756449433657</v>
      </c>
      <c r="AR26" s="35">
        <f t="shared" si="13"/>
        <v>1</v>
      </c>
      <c r="AS26" s="4">
        <f t="shared" ca="1" si="9"/>
        <v>29</v>
      </c>
      <c r="AT26" s="4">
        <f t="shared" ca="1" si="10"/>
        <v>0.30917658054553987</v>
      </c>
      <c r="AU26" s="4">
        <f ca="1">INDEX($AS$3:$AS$30,MATCH(SMALL($AT$3:$AT$30,ROWS(AT$3:AT26)),$AT$3:$AT$30,0))</f>
        <v>35</v>
      </c>
      <c r="AV26" s="4">
        <f ca="1">SMALL($AS$3:$AS$30,ROWS(AV$3:AV26))</f>
        <v>58</v>
      </c>
      <c r="AW26" s="12">
        <f ca="1">VLOOKUP(SMALL($BB$3:$BB$16,AX26),$BB$3:$BC$30,2,0)</f>
        <v>46</v>
      </c>
      <c r="AX26" s="12">
        <f t="shared" si="14"/>
        <v>12</v>
      </c>
      <c r="BA26" s="12">
        <v>24</v>
      </c>
      <c r="BB26" s="12">
        <f t="shared" ca="1" si="11"/>
        <v>0.54233036050689498</v>
      </c>
      <c r="BC26" s="12">
        <f t="shared" ca="1" si="12"/>
        <v>58</v>
      </c>
    </row>
    <row r="27" spans="1:63" ht="16.5" x14ac:dyDescent="0.3">
      <c r="A27" s="1">
        <v>25</v>
      </c>
      <c r="B27" s="26">
        <v>39</v>
      </c>
      <c r="C27" s="27">
        <v>67</v>
      </c>
      <c r="D27" s="28">
        <v>54</v>
      </c>
      <c r="E27" s="56">
        <v>26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18.977863356134627</v>
      </c>
      <c r="AP27" s="15">
        <f ca="1">SMALL($AO$3:$AO$30,ROWS(AO$3:AO27))</f>
        <v>27.601119957612198</v>
      </c>
      <c r="AQ27" s="35">
        <f t="shared" ca="1" si="8"/>
        <v>1.9875977644996328</v>
      </c>
      <c r="AR27" s="35">
        <f t="shared" si="13"/>
        <v>1</v>
      </c>
      <c r="AS27" s="4">
        <f t="shared" ca="1" si="9"/>
        <v>55</v>
      </c>
      <c r="AT27" s="4">
        <f t="shared" ca="1" si="10"/>
        <v>0.82474664682349896</v>
      </c>
      <c r="AU27" s="4">
        <f ca="1">INDEX($AS$3:$AS$30,MATCH(SMALL($AT$3:$AT$30,ROWS(AT$3:AT27)),$AT$3:$AT$30,0))</f>
        <v>55</v>
      </c>
      <c r="AV27" s="4">
        <f ca="1">SMALL($AS$3:$AS$30,ROWS(AV$3:AV27))</f>
        <v>59</v>
      </c>
      <c r="AW27" s="12">
        <f ca="1">VLOOKUP(SMALL($BB$3:$BB$16,AX27),$BB$3:$BC$30,2,0)</f>
        <v>43</v>
      </c>
      <c r="AX27" s="12">
        <f t="shared" si="14"/>
        <v>13</v>
      </c>
      <c r="BA27" s="12">
        <v>25</v>
      </c>
      <c r="BB27" s="12">
        <f t="shared" ca="1" si="11"/>
        <v>0.95526184074093523</v>
      </c>
      <c r="BC27" s="12">
        <f t="shared" ca="1" si="12"/>
        <v>59</v>
      </c>
    </row>
    <row r="28" spans="1:63" ht="16.5" x14ac:dyDescent="0.3">
      <c r="A28" s="1">
        <v>26</v>
      </c>
      <c r="B28" s="26">
        <v>34</v>
      </c>
      <c r="C28" s="27">
        <v>69</v>
      </c>
      <c r="D28" s="28">
        <v>85</v>
      </c>
      <c r="E28" s="56">
        <v>50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35.780010685134428</v>
      </c>
      <c r="AP28" s="15">
        <f ca="1">SMALL($AO$3:$AO$30,ROWS(AO$3:AO28))</f>
        <v>33.89726089933977</v>
      </c>
      <c r="AQ28" s="35">
        <f t="shared" ca="1" si="8"/>
        <v>1.6859032289401419</v>
      </c>
      <c r="AR28" s="35">
        <f t="shared" si="13"/>
        <v>1.5</v>
      </c>
      <c r="AS28" s="4">
        <f t="shared" ca="1" si="9"/>
        <v>58</v>
      </c>
      <c r="AT28" s="4">
        <f t="shared" ca="1" si="10"/>
        <v>1.1830163542833283E-2</v>
      </c>
      <c r="AU28" s="4">
        <f ca="1">INDEX($AS$3:$AS$30,MATCH(SMALL($AT$3:$AT$30,ROWS(AT$3:AT28)),$AT$3:$AT$30,0))</f>
        <v>58</v>
      </c>
      <c r="AV28" s="4">
        <f ca="1">SMALL($AS$3:$AS$30,ROWS(AV$3:AV28))</f>
        <v>66</v>
      </c>
      <c r="AW28" s="12">
        <f ca="1">VLOOKUP(SMALL($BB$17:$BB$30,AX28),$BB$17:$BC$30,2,0)</f>
        <v>66</v>
      </c>
      <c r="AX28" s="12">
        <f t="shared" si="14"/>
        <v>13</v>
      </c>
      <c r="BA28" s="12">
        <v>26</v>
      </c>
      <c r="BB28" s="12">
        <f t="shared" ca="1" si="11"/>
        <v>0.89112083982347867</v>
      </c>
      <c r="BC28" s="12">
        <f t="shared" ca="1" si="12"/>
        <v>66</v>
      </c>
    </row>
    <row r="29" spans="1:63" ht="16.5" x14ac:dyDescent="0.3">
      <c r="A29" s="1">
        <v>27</v>
      </c>
      <c r="B29" s="26">
        <v>42</v>
      </c>
      <c r="C29" s="27">
        <v>76</v>
      </c>
      <c r="D29" s="28">
        <v>76</v>
      </c>
      <c r="E29" s="56">
        <v>58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22.810788214681871</v>
      </c>
      <c r="AP29" s="15">
        <f ca="1">SMALL($AO$3:$AO$30,ROWS(AO$3:AO29))</f>
        <v>33.962209116688584</v>
      </c>
      <c r="AQ29" s="35">
        <f t="shared" ca="1" si="8"/>
        <v>2.1088719424544813</v>
      </c>
      <c r="AR29" s="35">
        <f t="shared" si="13"/>
        <v>2</v>
      </c>
      <c r="AS29" s="4">
        <f t="shared" ca="1" si="9"/>
        <v>72</v>
      </c>
      <c r="AT29" s="4">
        <f t="shared" ca="1" si="10"/>
        <v>8.7849310170648787E-2</v>
      </c>
      <c r="AU29" s="4">
        <f ca="1">INDEX($AS$3:$AS$30,MATCH(SMALL($AT$3:$AT$30,ROWS(AT$3:AT29)),$AT$3:$AT$30,0))</f>
        <v>48</v>
      </c>
      <c r="AV29" s="4">
        <f ca="1">SMALL($AS$3:$AS$30,ROWS(AV$3:AV29))</f>
        <v>72</v>
      </c>
      <c r="AW29" s="12">
        <f ca="1">VLOOKUP(SMALL($BB$17:$BB$30,AX29),$BB$17:$BC$30,2,0)</f>
        <v>59</v>
      </c>
      <c r="AX29" s="12">
        <f t="shared" si="14"/>
        <v>14</v>
      </c>
      <c r="BA29" s="12">
        <v>27</v>
      </c>
      <c r="BB29" s="12">
        <f t="shared" ca="1" si="11"/>
        <v>0.75250686196282235</v>
      </c>
      <c r="BC29" s="12">
        <f t="shared" ca="1" si="12"/>
        <v>72</v>
      </c>
    </row>
    <row r="30" spans="1:63" ht="16.5" x14ac:dyDescent="0.3">
      <c r="A30" s="1">
        <v>28</v>
      </c>
      <c r="B30" s="26">
        <v>54</v>
      </c>
      <c r="C30" s="27">
        <v>85</v>
      </c>
      <c r="D30" s="28">
        <v>49</v>
      </c>
      <c r="E30" s="56">
        <v>39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24.828898821510705</v>
      </c>
      <c r="AP30" s="15">
        <f ca="1">SMALL($AO$3:$AO$30,ROWS(AO$3:AO30))</f>
        <v>35.780010685134428</v>
      </c>
      <c r="AQ30" s="35">
        <f t="shared" ca="1" si="8"/>
        <v>1.6300360932951434</v>
      </c>
      <c r="AR30" s="35">
        <f t="shared" si="13"/>
        <v>1</v>
      </c>
      <c r="AS30" s="4">
        <f t="shared" ca="1" si="9"/>
        <v>59</v>
      </c>
      <c r="AT30" s="4">
        <f t="shared" ca="1" si="10"/>
        <v>0.66702038515544626</v>
      </c>
      <c r="AU30" s="4">
        <f ca="1">INDEX($AS$3:$AS$30,MATCH(SMALL($AT$3:$AT$30,ROWS(AT$3:AT30)),$AT$3:$AT$30,0))</f>
        <v>66</v>
      </c>
      <c r="AV30" s="4">
        <f ca="1">SMALL($AS$3:$AS$30,ROWS(AV$3:AV30))</f>
        <v>73</v>
      </c>
      <c r="AW30" s="12">
        <f ca="1">VLOOKUP(SMALL($BB$3:$BB$16,AX30),$BB$3:$BC$30,2,0)</f>
        <v>30</v>
      </c>
      <c r="AX30" s="12">
        <f t="shared" si="14"/>
        <v>14</v>
      </c>
      <c r="BA30" s="12">
        <v>28</v>
      </c>
      <c r="BB30" s="12">
        <f t="shared" ca="1" si="11"/>
        <v>0.73625696824608755</v>
      </c>
      <c r="BC30" s="12">
        <f t="shared" ca="1" si="12"/>
        <v>73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1283</v>
      </c>
      <c r="AT32"/>
      <c r="AU32" s="4">
        <f ca="1">SUM(AU3:AU30)</f>
        <v>1283</v>
      </c>
      <c r="AV32" s="4">
        <f ca="1">SUM(AV3:AV30)</f>
        <v>1283</v>
      </c>
      <c r="AW32" s="4">
        <f ca="1">SUM(AW3:AW30)</f>
        <v>1283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1290</v>
      </c>
      <c r="C88" s="26">
        <f>SUM(C3:C86)</f>
        <v>1290</v>
      </c>
      <c r="D88" s="26">
        <f>SUM(D3:D86)</f>
        <v>1290</v>
      </c>
      <c r="E88" s="26">
        <f>SUM(E3:E86)</f>
        <v>1290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2566</v>
      </c>
      <c r="AT88" s="4">
        <f ca="1">SUM(AT3:AT86)</f>
        <v>12.849067856179213</v>
      </c>
      <c r="AU88" s="4">
        <f ca="1">SUM(AU3:AU86)</f>
        <v>2566</v>
      </c>
      <c r="AV88" s="4">
        <f ca="1">SUM(AV3:AV86)</f>
        <v>2566</v>
      </c>
      <c r="AW88" s="4">
        <f ca="1">SUM(AW3:AW86)</f>
        <v>2566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69</v>
      </c>
      <c r="C98" s="3">
        <f>SUM(C$3:C3)</f>
        <v>9</v>
      </c>
      <c r="D98" s="3">
        <f>SUM(D$3:D3)</f>
        <v>9</v>
      </c>
      <c r="E98" s="3">
        <f>SUM(E$3:E3)</f>
        <v>35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127</v>
      </c>
      <c r="C99" s="3">
        <f>SUM(C$3:C4)</f>
        <v>32</v>
      </c>
      <c r="D99" s="3">
        <f>SUM(D$3:D4)</f>
        <v>48</v>
      </c>
      <c r="E99" s="3">
        <f>SUM(E$3:E4)</f>
        <v>89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173</v>
      </c>
      <c r="C100" s="3">
        <f>SUM(C$3:C5)</f>
        <v>58</v>
      </c>
      <c r="D100" s="3">
        <f>SUM(D$3:D5)</f>
        <v>90</v>
      </c>
      <c r="E100" s="3">
        <f>SUM(E$3:E5)</f>
        <v>142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217</v>
      </c>
      <c r="C101" s="3">
        <f>SUM(C$3:C6)</f>
        <v>85</v>
      </c>
      <c r="D101" s="3">
        <f>SUM(D$3:D6)</f>
        <v>118</v>
      </c>
      <c r="E101" s="3">
        <f>SUM(E$3:E6)</f>
        <v>181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275</v>
      </c>
      <c r="C102" s="3">
        <f>SUM(C$3:C7)</f>
        <v>113</v>
      </c>
      <c r="D102" s="3">
        <f>SUM(D$3:D7)</f>
        <v>145</v>
      </c>
      <c r="E102" s="3">
        <f>SUM(E$3:E7)</f>
        <v>215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325</v>
      </c>
      <c r="C103" s="3">
        <f>SUM(C$3:C8)</f>
        <v>147</v>
      </c>
      <c r="D103" s="3">
        <f>SUM(D$3:D8)</f>
        <v>191</v>
      </c>
      <c r="E103" s="3">
        <f>SUM(E$3:E8)</f>
        <v>264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369</v>
      </c>
      <c r="C104" s="3">
        <f>SUM(C$3:C9)</f>
        <v>182</v>
      </c>
      <c r="D104" s="3">
        <f>SUM(D$3:D9)</f>
        <v>235</v>
      </c>
      <c r="E104" s="3">
        <f>SUM(E$3:E9)</f>
        <v>322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454</v>
      </c>
      <c r="C105" s="3">
        <f>SUM(C$3:C10)</f>
        <v>218</v>
      </c>
      <c r="D105" s="3">
        <f>SUM(D$3:D10)</f>
        <v>258</v>
      </c>
      <c r="E105" s="3">
        <f>SUM(E$3:E10)</f>
        <v>364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481</v>
      </c>
      <c r="C106" s="3">
        <f>SUM(C$3:C11)</f>
        <v>257</v>
      </c>
      <c r="D106" s="3">
        <f>SUM(D$3:D11)</f>
        <v>292</v>
      </c>
      <c r="E106" s="3">
        <f>SUM(E$3:E11)</f>
        <v>403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527</v>
      </c>
      <c r="C107" s="3">
        <f>SUM(C$3:C12)</f>
        <v>296</v>
      </c>
      <c r="D107" s="3">
        <f>SUM(D$3:D12)</f>
        <v>338</v>
      </c>
      <c r="E107" s="3">
        <f>SUM(E$3:E12)</f>
        <v>459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536</v>
      </c>
      <c r="C108" s="3">
        <f>SUM(C$3:C13)</f>
        <v>335</v>
      </c>
      <c r="D108" s="3">
        <f>SUM(D$3:D13)</f>
        <v>391</v>
      </c>
      <c r="E108" s="3">
        <f>SUM(E$3:E13)</f>
        <v>544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603</v>
      </c>
      <c r="C109" s="3">
        <f>SUM(C$3:C14)</f>
        <v>377</v>
      </c>
      <c r="D109" s="3">
        <f>SUM(D$3:D14)</f>
        <v>426</v>
      </c>
      <c r="E109" s="3">
        <f>SUM(E$3:E14)</f>
        <v>580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656</v>
      </c>
      <c r="C110" s="3">
        <f>SUM(C$3:C15)</f>
        <v>421</v>
      </c>
      <c r="D110" s="3">
        <f>SUM(D$3:D15)</f>
        <v>452</v>
      </c>
      <c r="E110" s="3">
        <f>SUM(E$3:E15)</f>
        <v>607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714</v>
      </c>
      <c r="C111" s="3">
        <f>SUM(C$3:C16)</f>
        <v>465</v>
      </c>
      <c r="D111" s="3">
        <f>SUM(D$3:D16)</f>
        <v>502</v>
      </c>
      <c r="E111" s="3">
        <f>SUM(E$3:E16)</f>
        <v>676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763</v>
      </c>
      <c r="C112" s="3">
        <f>SUM(C$3:C17)</f>
        <v>511</v>
      </c>
      <c r="D112" s="3">
        <f>SUM(D$3:D17)</f>
        <v>571</v>
      </c>
      <c r="E112" s="3">
        <f>SUM(E$3:E17)</f>
        <v>722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819</v>
      </c>
      <c r="C113" s="3">
        <f>SUM(C$3:C18)</f>
        <v>557</v>
      </c>
      <c r="D113" s="3">
        <f>SUM(D$3:D18)</f>
        <v>607</v>
      </c>
      <c r="E113" s="3">
        <f>SUM(E$3:E18)</f>
        <v>766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858</v>
      </c>
      <c r="C114" s="3">
        <f>SUM(C$3:C19)</f>
        <v>606</v>
      </c>
      <c r="D114" s="3">
        <f>SUM(D$3:D19)</f>
        <v>646</v>
      </c>
      <c r="E114" s="3">
        <f>SUM(E$3:E19)</f>
        <v>794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893</v>
      </c>
      <c r="C115" s="3">
        <f>SUM(C$3:C20)</f>
        <v>656</v>
      </c>
      <c r="D115" s="3">
        <f>SUM(D$3:D20)</f>
        <v>704</v>
      </c>
      <c r="E115" s="3">
        <f>SUM(E$3:E20)</f>
        <v>840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916</v>
      </c>
      <c r="C116" s="3">
        <f>SUM(C$3:C21)</f>
        <v>709</v>
      </c>
      <c r="D116" s="3">
        <f>SUM(D$3:D21)</f>
        <v>762</v>
      </c>
      <c r="E116" s="3">
        <f>SUM(E$3:E21)</f>
        <v>907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952</v>
      </c>
      <c r="C117" s="3">
        <f>SUM(C$3:C22)</f>
        <v>763</v>
      </c>
      <c r="D117" s="3">
        <f>SUM(D$3:D22)</f>
        <v>801</v>
      </c>
      <c r="E117" s="3">
        <f>SUM(E$3:E22)</f>
        <v>951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978</v>
      </c>
      <c r="C118" s="3">
        <f>SUM(C$3:C23)</f>
        <v>819</v>
      </c>
      <c r="D118" s="3">
        <f>SUM(D$3:D23)</f>
        <v>857</v>
      </c>
      <c r="E118" s="3">
        <f>SUM(E$3:E23)</f>
        <v>960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1054</v>
      </c>
      <c r="C119" s="3">
        <f>SUM(C$3:C24)</f>
        <v>877</v>
      </c>
      <c r="D119" s="3">
        <f>SUM(D$3:D24)</f>
        <v>901</v>
      </c>
      <c r="E119" s="3">
        <f>SUM(E$3:E24)</f>
        <v>1018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1082</v>
      </c>
      <c r="C120" s="3">
        <f>SUM(C$3:C25)</f>
        <v>935</v>
      </c>
      <c r="D120" s="3">
        <f>SUM(D$3:D25)</f>
        <v>968</v>
      </c>
      <c r="E120" s="3">
        <f>SUM(E$3:E25)</f>
        <v>1094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1121</v>
      </c>
      <c r="C121" s="3">
        <f>SUM(C$3:C26)</f>
        <v>993</v>
      </c>
      <c r="D121" s="3">
        <f>SUM(D$3:D26)</f>
        <v>1026</v>
      </c>
      <c r="E121" s="3">
        <f>SUM(E$3:E26)</f>
        <v>1117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1160</v>
      </c>
      <c r="C122" s="3">
        <f>SUM(C$3:C27)</f>
        <v>1060</v>
      </c>
      <c r="D122" s="3">
        <f>SUM(D$3:D27)</f>
        <v>1080</v>
      </c>
      <c r="E122" s="3">
        <f>SUM(E$3:E27)</f>
        <v>1143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1194</v>
      </c>
      <c r="C123" s="3">
        <f>SUM(C$3:C28)</f>
        <v>1129</v>
      </c>
      <c r="D123" s="3">
        <f>SUM(D$3:D28)</f>
        <v>1165</v>
      </c>
      <c r="E123" s="3">
        <f>SUM(E$3:E28)</f>
        <v>1193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1236</v>
      </c>
      <c r="C124" s="3">
        <f>SUM(C$3:C29)</f>
        <v>1205</v>
      </c>
      <c r="D124" s="3">
        <f>SUM(D$3:D29)</f>
        <v>1241</v>
      </c>
      <c r="E124" s="3">
        <f>SUM(E$3:E29)</f>
        <v>1251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1290</v>
      </c>
      <c r="C125" s="3">
        <f>SUM(C$3:C30)</f>
        <v>1290</v>
      </c>
      <c r="D125" s="3">
        <f>SUM(D$3:D30)</f>
        <v>1290</v>
      </c>
      <c r="E125" s="3">
        <f>SUM(E$3:E30)</f>
        <v>1290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24982-3BED-4179-90C1-595CB77D7144}">
  <dimension ref="A1:BK307"/>
  <sheetViews>
    <sheetView zoomScale="96" zoomScaleNormal="96" workbookViewId="0">
      <selection activeCell="O15" sqref="O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14 - 21</v>
      </c>
      <c r="G2" s="65">
        <f>Y4</f>
        <v>14</v>
      </c>
      <c r="H2" s="22">
        <f t="shared" ref="H2:H14" si="1">G2+$Y$3</f>
        <v>21</v>
      </c>
      <c r="I2" s="54">
        <f t="shared" ref="I2:I14" si="2">COUNTIF($B$3:$B$86, "&lt;"&amp;H2)</f>
        <v>1</v>
      </c>
      <c r="J2" s="23">
        <f>I2</f>
        <v>1</v>
      </c>
      <c r="K2" s="24">
        <f t="shared" ref="K2:K14" si="3">J2/$J$15</f>
        <v>3.5714285714285712E-2</v>
      </c>
      <c r="L2" s="25">
        <f t="shared" ref="L2:L14" si="4">I2/$J$15</f>
        <v>3.5714285714285712E-2</v>
      </c>
      <c r="N2" s="64" t="s">
        <v>8</v>
      </c>
      <c r="O2" s="63">
        <f>AVERAGE($B$3:$B$86)</f>
        <v>48.428571428571431</v>
      </c>
      <c r="P2" s="63">
        <f>AVERAGE($B$3:$B$86)</f>
        <v>48.428571428571431</v>
      </c>
      <c r="Q2" s="63">
        <f>AVERAGE($B$3:$B$86)</f>
        <v>48.428571428571431</v>
      </c>
      <c r="R2" s="63">
        <f>AVERAGE($D$3:$D$86)</f>
        <v>48.428571428571431</v>
      </c>
      <c r="V2" s="12" t="s">
        <v>27</v>
      </c>
      <c r="Y2" s="12">
        <f>ROUND(O6/10,0)</f>
        <v>7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33</v>
      </c>
      <c r="C3" s="27">
        <v>17</v>
      </c>
      <c r="D3" s="28">
        <v>17</v>
      </c>
      <c r="E3" s="56">
        <v>32</v>
      </c>
      <c r="F3" s="30" t="str">
        <f t="shared" si="0"/>
        <v>21 - 28</v>
      </c>
      <c r="G3" s="31">
        <f t="shared" ref="G3:G14" si="5">H2</f>
        <v>21</v>
      </c>
      <c r="H3" s="32">
        <f t="shared" si="1"/>
        <v>28</v>
      </c>
      <c r="I3" s="54">
        <f t="shared" si="2"/>
        <v>2</v>
      </c>
      <c r="J3" s="58">
        <f t="shared" ref="J3:J14" si="6">I3-I2</f>
        <v>1</v>
      </c>
      <c r="K3" s="47">
        <f t="shared" si="3"/>
        <v>3.5714285714285712E-2</v>
      </c>
      <c r="L3" s="34">
        <f t="shared" si="4"/>
        <v>7.1428571428571425E-2</v>
      </c>
      <c r="N3" s="49" t="s">
        <v>24</v>
      </c>
      <c r="O3" s="52">
        <f>MEDIAN(B$3:B$86)</f>
        <v>46.5</v>
      </c>
      <c r="P3" s="52">
        <f>MEDIAN(C$3:C$86)</f>
        <v>46.5</v>
      </c>
      <c r="Q3" s="52">
        <f>MEDIAN(D$3:D$86)</f>
        <v>46.5</v>
      </c>
      <c r="R3" s="52">
        <f>MEDIAN(E$3:E$86)</f>
        <v>46.5</v>
      </c>
      <c r="V3" s="12" t="s">
        <v>28</v>
      </c>
      <c r="Y3" s="12">
        <f>ROUND(Y2,-LEN(Y2)+1)</f>
        <v>7</v>
      </c>
      <c r="AN3" s="15">
        <v>1</v>
      </c>
      <c r="AO3" s="15">
        <f t="shared" ref="AO3:AO30" ca="1" si="7">ABS(_xlfn.NORM.INV(RAND(),$AQ$1,$AS$1))</f>
        <v>28.703796989787129</v>
      </c>
      <c r="AP3" s="15">
        <f ca="1">SMALL($AO$3:$AO$30,ROWS(AO$3:AO3))</f>
        <v>14.077264189897889</v>
      </c>
      <c r="AQ3" s="35">
        <f t="shared" ref="AQ3:AQ30" ca="1" si="8">AR3+RAND()</f>
        <v>1.3865510868598978</v>
      </c>
      <c r="AR3" s="35">
        <v>1</v>
      </c>
      <c r="AS3" s="4">
        <f t="shared" ref="AS3:AS30" ca="1" si="9">ROUNDUP(AP3*AQ3,0)</f>
        <v>20</v>
      </c>
      <c r="AT3" s="4">
        <f t="shared" ref="AT3:AT30" ca="1" si="10">RAND()</f>
        <v>0.88928804772488512</v>
      </c>
      <c r="AU3" s="4">
        <f ca="1">INDEX($AS$3:$AS$30,MATCH(SMALL($AT$3:$AT$30,ROWS(AT$3:AT3)),$AT$3:$AT$30,0))</f>
        <v>50</v>
      </c>
      <c r="AV3" s="4">
        <f ca="1">SMALL($AS$3:$AS$30,ROWS(AV$3:AV3))</f>
        <v>20</v>
      </c>
      <c r="AW3" s="12">
        <f ca="1">VLOOKUP(SMALL($BB$3:$BB$16,AX3),$BB$3:$BC$30,2,0)</f>
        <v>34</v>
      </c>
      <c r="AX3" s="12">
        <v>1</v>
      </c>
      <c r="BA3" s="12">
        <v>1</v>
      </c>
      <c r="BB3" s="12">
        <f t="shared" ref="BB3:BB30" ca="1" si="11">RAND()</f>
        <v>0.58903828283783499</v>
      </c>
      <c r="BC3" s="12">
        <f t="shared" ref="BC3:BC30" ca="1" si="12">AV3</f>
        <v>20</v>
      </c>
    </row>
    <row r="4" spans="1:55" ht="17.25" thickBot="1" x14ac:dyDescent="0.35">
      <c r="A4" s="1">
        <v>2</v>
      </c>
      <c r="B4" s="26">
        <v>39</v>
      </c>
      <c r="C4" s="27">
        <v>22</v>
      </c>
      <c r="D4" s="28">
        <v>38</v>
      </c>
      <c r="E4" s="56">
        <v>55</v>
      </c>
      <c r="F4" s="30" t="str">
        <f t="shared" si="0"/>
        <v>28 - 35</v>
      </c>
      <c r="G4" s="31">
        <f t="shared" si="5"/>
        <v>28</v>
      </c>
      <c r="H4" s="32">
        <f t="shared" si="1"/>
        <v>35</v>
      </c>
      <c r="I4" s="54">
        <f t="shared" si="2"/>
        <v>4</v>
      </c>
      <c r="J4" s="58">
        <f t="shared" si="6"/>
        <v>2</v>
      </c>
      <c r="K4" s="47">
        <f t="shared" si="3"/>
        <v>7.1428571428571425E-2</v>
      </c>
      <c r="L4" s="34">
        <f t="shared" si="4"/>
        <v>0.14285714285714285</v>
      </c>
      <c r="N4" s="62" t="s">
        <v>9</v>
      </c>
      <c r="O4" s="61">
        <f>MAX(B$3:B$86)</f>
        <v>89</v>
      </c>
      <c r="P4" s="61">
        <f>MAX(C$3:C$86)</f>
        <v>89</v>
      </c>
      <c r="Q4" s="61">
        <f>MAX(D$3:D$86)</f>
        <v>89</v>
      </c>
      <c r="R4" s="61">
        <f>MAX(E$3:E$86)</f>
        <v>89</v>
      </c>
      <c r="V4" s="12" t="s">
        <v>29</v>
      </c>
      <c r="Y4" s="12">
        <f>Y3*INT(O5/Y3)</f>
        <v>14</v>
      </c>
      <c r="AN4" s="15">
        <v>2</v>
      </c>
      <c r="AO4" s="15">
        <f t="shared" ca="1" si="7"/>
        <v>22.786113829228981</v>
      </c>
      <c r="AP4" s="15">
        <f ca="1">SMALL($AO$3:$AO$30,ROWS(AO$3:AO4))</f>
        <v>17.861832517409518</v>
      </c>
      <c r="AQ4" s="35">
        <f t="shared" ca="1" si="8"/>
        <v>2.4252699937039668</v>
      </c>
      <c r="AR4" s="35">
        <v>1.5</v>
      </c>
      <c r="AS4" s="4">
        <f t="shared" ca="1" si="9"/>
        <v>44</v>
      </c>
      <c r="AT4" s="4">
        <f t="shared" ca="1" si="10"/>
        <v>0.37706052189400041</v>
      </c>
      <c r="AU4" s="4">
        <f ca="1">INDEX($AS$3:$AS$30,MATCH(SMALL($AT$3:$AT$30,ROWS(AT$3:AT4)),$AT$3:$AT$30,0))</f>
        <v>46</v>
      </c>
      <c r="AV4" s="4">
        <f ca="1">SMALL($AS$3:$AS$30,ROWS(AV$3:AV4))</f>
        <v>26</v>
      </c>
      <c r="AW4" s="12">
        <f ca="1">VLOOKUP(SMALL($BB$17:$BB$30,AX4),$BB$17:$BC$30,2,0)</f>
        <v>56</v>
      </c>
      <c r="AX4" s="12">
        <v>1</v>
      </c>
      <c r="BA4" s="12">
        <v>2</v>
      </c>
      <c r="BB4" s="12">
        <f t="shared" ca="1" si="11"/>
        <v>0.27258058170517752</v>
      </c>
      <c r="BC4" s="12">
        <f t="shared" ca="1" si="12"/>
        <v>26</v>
      </c>
    </row>
    <row r="5" spans="1:55" ht="17.25" thickBot="1" x14ac:dyDescent="0.35">
      <c r="A5" s="1">
        <v>3</v>
      </c>
      <c r="B5" s="26">
        <v>52</v>
      </c>
      <c r="C5" s="27">
        <v>32</v>
      </c>
      <c r="D5" s="28">
        <v>52</v>
      </c>
      <c r="E5" s="56">
        <v>78</v>
      </c>
      <c r="F5" s="30" t="str">
        <f t="shared" si="0"/>
        <v>35 - 42</v>
      </c>
      <c r="G5" s="31">
        <f t="shared" si="5"/>
        <v>35</v>
      </c>
      <c r="H5" s="32">
        <f t="shared" si="1"/>
        <v>42</v>
      </c>
      <c r="I5" s="54">
        <f t="shared" si="2"/>
        <v>9</v>
      </c>
      <c r="J5" s="58">
        <f t="shared" si="6"/>
        <v>5</v>
      </c>
      <c r="K5" s="47">
        <f t="shared" si="3"/>
        <v>0.17857142857142858</v>
      </c>
      <c r="L5" s="34">
        <f t="shared" si="4"/>
        <v>0.32142857142857145</v>
      </c>
      <c r="N5" s="62" t="s">
        <v>10</v>
      </c>
      <c r="O5" s="61">
        <f>MIN(B$3:B$84)</f>
        <v>17</v>
      </c>
      <c r="P5" s="61">
        <f>MIN(C$3:C$84)</f>
        <v>17</v>
      </c>
      <c r="Q5" s="61">
        <f>MIN(D$3:D$84)</f>
        <v>17</v>
      </c>
      <c r="R5" s="61">
        <f>MIN(E$3:E$84)</f>
        <v>17</v>
      </c>
      <c r="V5" s="12" t="s">
        <v>26</v>
      </c>
      <c r="Y5" s="12">
        <f>ROUNDUP(O4/Y3,0)</f>
        <v>13</v>
      </c>
      <c r="AN5" s="15">
        <v>3</v>
      </c>
      <c r="AO5" s="15">
        <f t="shared" ca="1" si="7"/>
        <v>14.077264189897889</v>
      </c>
      <c r="AP5" s="15">
        <f ca="1">SMALL($AO$3:$AO$30,ROWS(AO$3:AO5))</f>
        <v>18.468723910022241</v>
      </c>
      <c r="AQ5" s="35">
        <f t="shared" ca="1" si="8"/>
        <v>2.7424126991509077</v>
      </c>
      <c r="AR5" s="35">
        <v>2</v>
      </c>
      <c r="AS5" s="4">
        <f t="shared" ca="1" si="9"/>
        <v>51</v>
      </c>
      <c r="AT5" s="4">
        <f t="shared" ca="1" si="10"/>
        <v>0.36992692116777093</v>
      </c>
      <c r="AU5" s="4">
        <f ca="1">INDEX($AS$3:$AS$30,MATCH(SMALL($AT$3:$AT$30,ROWS(AT$3:AT5)),$AT$3:$AT$30,0))</f>
        <v>39</v>
      </c>
      <c r="AV5" s="4">
        <f ca="1">SMALL($AS$3:$AS$30,ROWS(AV$3:AV5))</f>
        <v>29</v>
      </c>
      <c r="AW5" s="12">
        <f ca="1">VLOOKUP(SMALL($BB$17:$BB$30,AX5),$BB$17:$BC$30,2,0)</f>
        <v>52</v>
      </c>
      <c r="AX5" s="12">
        <v>2</v>
      </c>
      <c r="BA5" s="12">
        <v>3</v>
      </c>
      <c r="BB5" s="12">
        <f t="shared" ca="1" si="11"/>
        <v>0.8672424641380535</v>
      </c>
      <c r="BC5" s="12">
        <f t="shared" ca="1" si="12"/>
        <v>29</v>
      </c>
    </row>
    <row r="6" spans="1:55" ht="17.25" thickBot="1" x14ac:dyDescent="0.35">
      <c r="A6" s="1">
        <v>4</v>
      </c>
      <c r="B6" s="26">
        <v>43</v>
      </c>
      <c r="C6" s="27">
        <v>33</v>
      </c>
      <c r="D6" s="28">
        <v>35</v>
      </c>
      <c r="E6" s="56">
        <v>45</v>
      </c>
      <c r="F6" s="30" t="str">
        <f t="shared" si="0"/>
        <v>42 - 49</v>
      </c>
      <c r="G6" s="31">
        <f t="shared" si="5"/>
        <v>42</v>
      </c>
      <c r="H6" s="32">
        <f t="shared" si="1"/>
        <v>49</v>
      </c>
      <c r="I6" s="54">
        <f t="shared" si="2"/>
        <v>17</v>
      </c>
      <c r="J6" s="58">
        <f t="shared" si="6"/>
        <v>8</v>
      </c>
      <c r="K6" s="47">
        <f t="shared" si="3"/>
        <v>0.2857142857142857</v>
      </c>
      <c r="L6" s="34">
        <f t="shared" si="4"/>
        <v>0.6071428571428571</v>
      </c>
      <c r="N6" s="62" t="s">
        <v>1</v>
      </c>
      <c r="O6" s="61">
        <f>O4-O5</f>
        <v>72</v>
      </c>
      <c r="P6" s="61">
        <f>P4-P5</f>
        <v>72</v>
      </c>
      <c r="Q6" s="61">
        <f>Q4-Q5</f>
        <v>72</v>
      </c>
      <c r="R6" s="61">
        <f>R4-R5</f>
        <v>72</v>
      </c>
      <c r="V6" s="12" t="s">
        <v>30</v>
      </c>
      <c r="Y6" s="12">
        <f>Y5*Y3</f>
        <v>91</v>
      </c>
      <c r="AN6" s="15">
        <v>4</v>
      </c>
      <c r="AO6" s="15">
        <f t="shared" ca="1" si="7"/>
        <v>27.129461976265659</v>
      </c>
      <c r="AP6" s="15">
        <f ca="1">SMALL($AO$3:$AO$30,ROWS(AO$3:AO6))</f>
        <v>19.125250872923026</v>
      </c>
      <c r="AQ6" s="35">
        <f t="shared" ca="1" si="8"/>
        <v>1.4700403530286099</v>
      </c>
      <c r="AR6" s="35">
        <v>1</v>
      </c>
      <c r="AS6" s="4">
        <f t="shared" ca="1" si="9"/>
        <v>29</v>
      </c>
      <c r="AT6" s="4">
        <f t="shared" ca="1" si="10"/>
        <v>0.48836627290654366</v>
      </c>
      <c r="AU6" s="4">
        <f ca="1">INDEX($AS$3:$AS$30,MATCH(SMALL($AT$3:$AT$30,ROWS(AT$3:AT6)),$AT$3:$AT$30,0))</f>
        <v>35</v>
      </c>
      <c r="AV6" s="4">
        <f ca="1">SMALL($AS$3:$AS$30,ROWS(AV$3:AV6))</f>
        <v>33</v>
      </c>
      <c r="AW6" s="12">
        <f ca="1">VLOOKUP(SMALL($BB$3:$BB$16,AX6),$BB$3:$BC$30,2,0)</f>
        <v>39</v>
      </c>
      <c r="AX6" s="12">
        <v>2</v>
      </c>
      <c r="BA6" s="12">
        <v>4</v>
      </c>
      <c r="BB6" s="12">
        <f t="shared" ca="1" si="11"/>
        <v>0.99385072142504993</v>
      </c>
      <c r="BC6" s="12">
        <f t="shared" ca="1" si="12"/>
        <v>33</v>
      </c>
    </row>
    <row r="7" spans="1:55" ht="17.25" thickBot="1" x14ac:dyDescent="0.35">
      <c r="A7" s="1">
        <v>5</v>
      </c>
      <c r="B7" s="26">
        <v>32</v>
      </c>
      <c r="C7" s="27">
        <v>35</v>
      </c>
      <c r="D7" s="28">
        <v>22</v>
      </c>
      <c r="E7" s="56">
        <v>46</v>
      </c>
      <c r="F7" s="30" t="str">
        <f t="shared" si="0"/>
        <v>49 - 56</v>
      </c>
      <c r="G7" s="31">
        <f t="shared" si="5"/>
        <v>49</v>
      </c>
      <c r="H7" s="32">
        <f t="shared" si="1"/>
        <v>56</v>
      </c>
      <c r="I7" s="54">
        <f t="shared" si="2"/>
        <v>21</v>
      </c>
      <c r="J7" s="58">
        <f t="shared" si="6"/>
        <v>4</v>
      </c>
      <c r="K7" s="47">
        <f t="shared" si="3"/>
        <v>0.14285714285714285</v>
      </c>
      <c r="L7" s="34">
        <f t="shared" si="4"/>
        <v>0.75</v>
      </c>
      <c r="N7" s="62" t="s">
        <v>11</v>
      </c>
      <c r="O7" s="61">
        <f>_xlfn.STDEV.S(B$3:B$86)</f>
        <v>15.777218858868473</v>
      </c>
      <c r="P7" s="61">
        <f>_xlfn.STDEV.S(C$3:C$86)</f>
        <v>15.777218858868473</v>
      </c>
      <c r="Q7" s="61">
        <f>_xlfn.STDEV.S(D$3:D$86)</f>
        <v>15.777218858868473</v>
      </c>
      <c r="R7" s="61">
        <f>_xlfn.STDEV.S(E$3:E$86)</f>
        <v>15.777218858868473</v>
      </c>
      <c r="V7" s="12" t="s">
        <v>31</v>
      </c>
      <c r="Y7" s="12">
        <v>4</v>
      </c>
      <c r="AN7" s="15">
        <v>5</v>
      </c>
      <c r="AO7" s="15">
        <f t="shared" ca="1" si="7"/>
        <v>27.066844929920421</v>
      </c>
      <c r="AP7" s="15">
        <f ca="1">SMALL($AO$3:$AO$30,ROWS(AO$3:AO7))</f>
        <v>21.536739511424969</v>
      </c>
      <c r="AQ7" s="35">
        <f t="shared" ca="1" si="8"/>
        <v>1.7712785377502271</v>
      </c>
      <c r="AR7" s="35">
        <f t="shared" ref="AR7:AR30" si="13">AR3</f>
        <v>1</v>
      </c>
      <c r="AS7" s="4">
        <f t="shared" ca="1" si="9"/>
        <v>39</v>
      </c>
      <c r="AT7" s="4">
        <f t="shared" ca="1" si="10"/>
        <v>0.69477662258887274</v>
      </c>
      <c r="AU7" s="4">
        <f ca="1">INDEX($AS$3:$AS$30,MATCH(SMALL($AT$3:$AT$30,ROWS(AT$3:AT7)),$AT$3:$AT$30,0))</f>
        <v>52</v>
      </c>
      <c r="AV7" s="4">
        <f ca="1">SMALL($AS$3:$AS$30,ROWS(AV$3:AV7))</f>
        <v>34</v>
      </c>
      <c r="AW7" s="12">
        <f ca="1">VLOOKUP(SMALL($BB$3:$BB$16,AX7),$BB$3:$BC$30,2,0)</f>
        <v>26</v>
      </c>
      <c r="AX7" s="12">
        <f t="shared" ref="AX7:AX30" si="14">2+AX3</f>
        <v>3</v>
      </c>
      <c r="BA7" s="12">
        <v>5</v>
      </c>
      <c r="BB7" s="12">
        <f t="shared" ca="1" si="11"/>
        <v>4.8280718961625224E-3</v>
      </c>
      <c r="BC7" s="12">
        <f t="shared" ca="1" si="12"/>
        <v>34</v>
      </c>
    </row>
    <row r="8" spans="1:55" ht="17.25" thickBot="1" x14ac:dyDescent="0.35">
      <c r="A8" s="1">
        <v>6</v>
      </c>
      <c r="B8" s="26">
        <v>22</v>
      </c>
      <c r="C8" s="27">
        <v>38</v>
      </c>
      <c r="D8" s="28">
        <v>43</v>
      </c>
      <c r="E8" s="56">
        <v>71</v>
      </c>
      <c r="F8" s="30" t="str">
        <f t="shared" si="0"/>
        <v>56 - 63</v>
      </c>
      <c r="G8" s="31">
        <f t="shared" si="5"/>
        <v>56</v>
      </c>
      <c r="H8" s="32">
        <f t="shared" si="1"/>
        <v>63</v>
      </c>
      <c r="I8" s="54">
        <f t="shared" si="2"/>
        <v>23</v>
      </c>
      <c r="J8" s="58">
        <f t="shared" si="6"/>
        <v>2</v>
      </c>
      <c r="K8" s="47">
        <f t="shared" si="3"/>
        <v>7.1428571428571425E-2</v>
      </c>
      <c r="L8" s="34">
        <f t="shared" si="4"/>
        <v>0.8214285714285714</v>
      </c>
      <c r="N8" s="62" t="s">
        <v>12</v>
      </c>
      <c r="O8" s="61">
        <f>O7/O2</f>
        <v>0.32578328027162035</v>
      </c>
      <c r="P8" s="61">
        <f>P7/P2</f>
        <v>0.32578328027162035</v>
      </c>
      <c r="Q8" s="61">
        <f>Q7/Q2</f>
        <v>0.32578328027162035</v>
      </c>
      <c r="R8" s="61">
        <f>R7/R2</f>
        <v>0.32578328027162035</v>
      </c>
      <c r="AN8" s="15">
        <v>6</v>
      </c>
      <c r="AO8" s="15">
        <f t="shared" ca="1" si="7"/>
        <v>23.629644427196556</v>
      </c>
      <c r="AP8" s="15">
        <f ca="1">SMALL($AO$3:$AO$30,ROWS(AO$3:AO8))</f>
        <v>22.400659390311507</v>
      </c>
      <c r="AQ8" s="35">
        <f t="shared" ca="1" si="8"/>
        <v>1.8811999882430515</v>
      </c>
      <c r="AR8" s="35">
        <f t="shared" si="13"/>
        <v>1.5</v>
      </c>
      <c r="AS8" s="4">
        <f t="shared" ca="1" si="9"/>
        <v>43</v>
      </c>
      <c r="AT8" s="4">
        <f t="shared" ca="1" si="10"/>
        <v>0.26076213102437651</v>
      </c>
      <c r="AU8" s="4">
        <f ca="1">INDEX($AS$3:$AS$30,MATCH(SMALL($AT$3:$AT$30,ROWS(AT$3:AT8)),$AT$3:$AT$30,0))</f>
        <v>91</v>
      </c>
      <c r="AV8" s="4">
        <f ca="1">SMALL($AS$3:$AS$30,ROWS(AV$3:AV8))</f>
        <v>35</v>
      </c>
      <c r="AW8" s="12">
        <f ca="1">VLOOKUP(SMALL($BB$17:$BB$30,AX8),$BB$17:$BC$30,2,0)</f>
        <v>80</v>
      </c>
      <c r="AX8" s="12">
        <f t="shared" si="14"/>
        <v>3</v>
      </c>
      <c r="BA8" s="12">
        <v>6</v>
      </c>
      <c r="BB8" s="12">
        <f t="shared" ca="1" si="11"/>
        <v>0.99441942831142494</v>
      </c>
      <c r="BC8" s="12">
        <f t="shared" ca="1" si="12"/>
        <v>35</v>
      </c>
    </row>
    <row r="9" spans="1:55" ht="17.25" thickBot="1" x14ac:dyDescent="0.35">
      <c r="A9" s="1">
        <v>7</v>
      </c>
      <c r="B9" s="26">
        <v>47</v>
      </c>
      <c r="C9" s="27">
        <v>39</v>
      </c>
      <c r="D9" s="28">
        <v>50</v>
      </c>
      <c r="E9" s="56">
        <v>48</v>
      </c>
      <c r="F9" s="30" t="str">
        <f t="shared" si="0"/>
        <v>63 - 70</v>
      </c>
      <c r="G9" s="31">
        <f t="shared" si="5"/>
        <v>63</v>
      </c>
      <c r="H9" s="32">
        <f t="shared" si="1"/>
        <v>70</v>
      </c>
      <c r="I9" s="54">
        <f t="shared" si="2"/>
        <v>25</v>
      </c>
      <c r="J9" s="58">
        <f t="shared" si="6"/>
        <v>2</v>
      </c>
      <c r="K9" s="47">
        <f t="shared" si="3"/>
        <v>7.1428571428571425E-2</v>
      </c>
      <c r="L9" s="34">
        <f t="shared" si="4"/>
        <v>0.8928571428571429</v>
      </c>
      <c r="N9" s="49" t="s">
        <v>25</v>
      </c>
      <c r="O9" s="50">
        <f>O2/O3</f>
        <v>1.0414746543778803</v>
      </c>
      <c r="P9" s="50">
        <f>P2/P3</f>
        <v>1.0414746543778803</v>
      </c>
      <c r="Q9" s="50">
        <f>Q2/Q3</f>
        <v>1.0414746543778803</v>
      </c>
      <c r="R9" s="50">
        <f>R2/R3</f>
        <v>1.0414746543778803</v>
      </c>
      <c r="AN9" s="15">
        <v>8</v>
      </c>
      <c r="AO9" s="15">
        <f t="shared" ca="1" si="7"/>
        <v>29.537845381272088</v>
      </c>
      <c r="AP9" s="15">
        <f ca="1">SMALL($AO$3:$AO$30,ROWS(AO$3:AO9))</f>
        <v>22.786113829228981</v>
      </c>
      <c r="AQ9" s="35">
        <f t="shared" ca="1" si="8"/>
        <v>2.0193299758524415</v>
      </c>
      <c r="AR9" s="35">
        <f t="shared" si="13"/>
        <v>2</v>
      </c>
      <c r="AS9" s="4">
        <f t="shared" ca="1" si="9"/>
        <v>47</v>
      </c>
      <c r="AT9" s="4">
        <f t="shared" ca="1" si="10"/>
        <v>0.3880615388123011</v>
      </c>
      <c r="AU9" s="4">
        <f ca="1">INDEX($AS$3:$AS$30,MATCH(SMALL($AT$3:$AT$30,ROWS(AT$3:AT9)),$AT$3:$AT$30,0))</f>
        <v>34</v>
      </c>
      <c r="AV9" s="4">
        <f ca="1">SMALL($AS$3:$AS$30,ROWS(AV$3:AV9))</f>
        <v>39</v>
      </c>
      <c r="AW9" s="12">
        <f ca="1">VLOOKUP(SMALL($BB$17:$BB$30,AX9),$BB$17:$BC$30,2,0)</f>
        <v>61</v>
      </c>
      <c r="AX9" s="12">
        <f t="shared" si="14"/>
        <v>4</v>
      </c>
      <c r="BA9" s="12">
        <v>7</v>
      </c>
      <c r="BB9" s="12">
        <f t="shared" ca="1" si="11"/>
        <v>0.98005890309123611</v>
      </c>
      <c r="BC9" s="12">
        <f t="shared" ca="1" si="12"/>
        <v>39</v>
      </c>
    </row>
    <row r="10" spans="1:55" ht="17.25" thickBot="1" x14ac:dyDescent="0.35">
      <c r="A10" s="1">
        <v>8</v>
      </c>
      <c r="B10" s="26">
        <v>89</v>
      </c>
      <c r="C10" s="27">
        <v>39</v>
      </c>
      <c r="D10" s="28">
        <v>39</v>
      </c>
      <c r="E10" s="56">
        <v>22</v>
      </c>
      <c r="F10" s="30" t="str">
        <f t="shared" si="0"/>
        <v>70 - 77</v>
      </c>
      <c r="G10" s="31">
        <f t="shared" si="5"/>
        <v>70</v>
      </c>
      <c r="H10" s="32">
        <f t="shared" si="1"/>
        <v>77</v>
      </c>
      <c r="I10" s="54">
        <f t="shared" si="2"/>
        <v>26</v>
      </c>
      <c r="J10" s="58">
        <f t="shared" si="6"/>
        <v>1</v>
      </c>
      <c r="K10" s="47">
        <f t="shared" si="3"/>
        <v>3.5714285714285712E-2</v>
      </c>
      <c r="L10" s="34">
        <f t="shared" si="4"/>
        <v>0.9285714285714286</v>
      </c>
      <c r="N10" s="60" t="s">
        <v>23</v>
      </c>
      <c r="O10" s="59">
        <f>O6/O2</f>
        <v>1.486725663716814</v>
      </c>
      <c r="P10" s="59">
        <f>P6/P2</f>
        <v>1.486725663716814</v>
      </c>
      <c r="Q10" s="59">
        <f>Q6/Q2</f>
        <v>1.486725663716814</v>
      </c>
      <c r="R10" s="59">
        <f>R6/R2</f>
        <v>1.486725663716814</v>
      </c>
      <c r="AN10" s="15">
        <v>7</v>
      </c>
      <c r="AO10" s="15">
        <f t="shared" ca="1" si="7"/>
        <v>21.536739511424969</v>
      </c>
      <c r="AP10" s="15">
        <f ca="1">SMALL($AO$3:$AO$30,ROWS(AO$3:AO10))</f>
        <v>23.320383444752117</v>
      </c>
      <c r="AQ10" s="35">
        <f t="shared" ca="1" si="8"/>
        <v>1.0969856865804481</v>
      </c>
      <c r="AR10" s="35">
        <f t="shared" si="13"/>
        <v>1</v>
      </c>
      <c r="AS10" s="4">
        <f t="shared" ca="1" si="9"/>
        <v>26</v>
      </c>
      <c r="AT10" s="4">
        <f t="shared" ca="1" si="10"/>
        <v>0.3300958865430883</v>
      </c>
      <c r="AU10" s="4">
        <f ca="1">INDEX($AS$3:$AS$30,MATCH(SMALL($AT$3:$AT$30,ROWS(AT$3:AT10)),$AT$3:$AT$30,0))</f>
        <v>43</v>
      </c>
      <c r="AV10" s="4">
        <f ca="1">SMALL($AS$3:$AS$30,ROWS(AV$3:AV10))</f>
        <v>39</v>
      </c>
      <c r="AW10" s="12">
        <f ca="1">VLOOKUP(SMALL($BB$3:$BB$16,AX10),$BB$3:$BC$30,2,0)</f>
        <v>20</v>
      </c>
      <c r="AX10" s="12">
        <f t="shared" si="14"/>
        <v>4</v>
      </c>
      <c r="BA10" s="12">
        <v>8</v>
      </c>
      <c r="BB10" s="12">
        <f t="shared" ca="1" si="11"/>
        <v>7.2348404506791919E-2</v>
      </c>
      <c r="BC10" s="12">
        <f t="shared" ca="1" si="12"/>
        <v>39</v>
      </c>
    </row>
    <row r="11" spans="1:55" ht="17.25" thickBot="1" x14ac:dyDescent="0.35">
      <c r="A11" s="1">
        <v>9</v>
      </c>
      <c r="B11" s="26">
        <v>52</v>
      </c>
      <c r="C11" s="27">
        <v>40</v>
      </c>
      <c r="D11" s="28">
        <v>46</v>
      </c>
      <c r="E11" s="56">
        <v>17</v>
      </c>
      <c r="F11" s="30" t="str">
        <f t="shared" si="0"/>
        <v>77 - 84</v>
      </c>
      <c r="G11" s="31">
        <f t="shared" si="5"/>
        <v>77</v>
      </c>
      <c r="H11" s="32">
        <f t="shared" si="1"/>
        <v>84</v>
      </c>
      <c r="I11" s="54">
        <f t="shared" si="2"/>
        <v>27</v>
      </c>
      <c r="J11" s="58">
        <f t="shared" si="6"/>
        <v>1</v>
      </c>
      <c r="K11" s="47">
        <f t="shared" si="3"/>
        <v>3.5714285714285712E-2</v>
      </c>
      <c r="L11" s="34">
        <f t="shared" si="4"/>
        <v>0.9642857142857143</v>
      </c>
      <c r="AN11" s="15">
        <v>12</v>
      </c>
      <c r="AO11" s="15">
        <f t="shared" ca="1" si="7"/>
        <v>23.320383444752117</v>
      </c>
      <c r="AP11" s="15">
        <f ca="1">SMALL($AO$3:$AO$30,ROWS(AO$3:AO11))</f>
        <v>23.606305536679994</v>
      </c>
      <c r="AQ11" s="35">
        <f t="shared" ca="1" si="8"/>
        <v>1.6479301900592316</v>
      </c>
      <c r="AR11" s="35">
        <f t="shared" si="13"/>
        <v>1</v>
      </c>
      <c r="AS11" s="4">
        <f t="shared" ca="1" si="9"/>
        <v>39</v>
      </c>
      <c r="AT11" s="4">
        <f t="shared" ca="1" si="10"/>
        <v>0.73043391227046106</v>
      </c>
      <c r="AU11" s="4">
        <f ca="1">INDEX($AS$3:$AS$30,MATCH(SMALL($AT$3:$AT$30,ROWS(AT$3:AT11)),$AT$3:$AT$30,0))</f>
        <v>43</v>
      </c>
      <c r="AV11" s="4">
        <f ca="1">SMALL($AS$3:$AS$30,ROWS(AV$3:AV11))</f>
        <v>39</v>
      </c>
      <c r="AW11" s="12">
        <f ca="1">VLOOKUP(SMALL($BB$3:$BB$16,AX11),$BB$3:$BC$30,2,0)</f>
        <v>46</v>
      </c>
      <c r="AX11" s="12">
        <f t="shared" si="14"/>
        <v>5</v>
      </c>
      <c r="BA11" s="12">
        <v>9</v>
      </c>
      <c r="BB11" s="12">
        <f t="shared" ca="1" si="11"/>
        <v>0.71227518834862469</v>
      </c>
      <c r="BC11" s="12">
        <f t="shared" ca="1" si="12"/>
        <v>39</v>
      </c>
    </row>
    <row r="12" spans="1:55" ht="17.25" thickBot="1" x14ac:dyDescent="0.35">
      <c r="A12" s="1">
        <v>10</v>
      </c>
      <c r="B12" s="26">
        <v>71</v>
      </c>
      <c r="C12" s="27">
        <v>43</v>
      </c>
      <c r="D12" s="28">
        <v>48</v>
      </c>
      <c r="E12" s="56">
        <v>48</v>
      </c>
      <c r="F12" s="30" t="str">
        <f t="shared" si="0"/>
        <v>84 - 91</v>
      </c>
      <c r="G12" s="31">
        <f t="shared" si="5"/>
        <v>84</v>
      </c>
      <c r="H12" s="32">
        <f t="shared" si="1"/>
        <v>91</v>
      </c>
      <c r="I12" s="54">
        <f t="shared" si="2"/>
        <v>28</v>
      </c>
      <c r="J12" s="58">
        <f t="shared" si="6"/>
        <v>1</v>
      </c>
      <c r="K12" s="47">
        <f t="shared" si="3"/>
        <v>3.5714285714285712E-2</v>
      </c>
      <c r="L12" s="34">
        <f t="shared" si="4"/>
        <v>1</v>
      </c>
      <c r="AN12" s="15">
        <v>9</v>
      </c>
      <c r="AO12" s="15">
        <f t="shared" ca="1" si="7"/>
        <v>18.468723910022241</v>
      </c>
      <c r="AP12" s="15">
        <f ca="1">SMALL($AO$3:$AO$30,ROWS(AO$3:AO12))</f>
        <v>23.629644427196556</v>
      </c>
      <c r="AQ12" s="35">
        <f t="shared" ca="1" si="8"/>
        <v>2.3395254635799185</v>
      </c>
      <c r="AR12" s="35">
        <f t="shared" si="13"/>
        <v>1.5</v>
      </c>
      <c r="AS12" s="4">
        <f t="shared" ca="1" si="9"/>
        <v>56</v>
      </c>
      <c r="AT12" s="4">
        <f t="shared" ca="1" si="10"/>
        <v>0.85254543697239826</v>
      </c>
      <c r="AU12" s="4">
        <f ca="1">INDEX($AS$3:$AS$30,MATCH(SMALL($AT$3:$AT$30,ROWS(AT$3:AT12)),$AT$3:$AT$30,0))</f>
        <v>26</v>
      </c>
      <c r="AV12" s="4">
        <f ca="1">SMALL($AS$3:$AS$30,ROWS(AV$3:AV12))</f>
        <v>43</v>
      </c>
      <c r="AW12" s="12">
        <f ca="1">VLOOKUP(SMALL($BB$17:$BB$30,AX12),$BB$17:$BC$30,2,0)</f>
        <v>51</v>
      </c>
      <c r="AX12" s="12">
        <f t="shared" si="14"/>
        <v>5</v>
      </c>
      <c r="BA12" s="12">
        <v>10</v>
      </c>
      <c r="BB12" s="12">
        <f t="shared" ca="1" si="11"/>
        <v>0.68094456782703983</v>
      </c>
      <c r="BC12" s="12">
        <f t="shared" ca="1" si="12"/>
        <v>43</v>
      </c>
    </row>
    <row r="13" spans="1:55" ht="17.25" thickBot="1" x14ac:dyDescent="0.35">
      <c r="A13" s="1">
        <v>11</v>
      </c>
      <c r="B13" s="26">
        <v>45</v>
      </c>
      <c r="C13" s="27">
        <v>43</v>
      </c>
      <c r="D13" s="28">
        <v>66</v>
      </c>
      <c r="E13" s="56">
        <v>66</v>
      </c>
      <c r="F13" s="30" t="str">
        <f t="shared" si="0"/>
        <v>91 - 98</v>
      </c>
      <c r="G13" s="31">
        <f t="shared" si="5"/>
        <v>91</v>
      </c>
      <c r="H13" s="32">
        <f t="shared" si="1"/>
        <v>98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30.67179427386241</v>
      </c>
      <c r="AP13" s="15">
        <f ca="1">SMALL($AO$3:$AO$30,ROWS(AO$3:AO13))</f>
        <v>23.911350256374892</v>
      </c>
      <c r="AQ13" s="35">
        <f t="shared" ca="1" si="8"/>
        <v>2.3116535957532238</v>
      </c>
      <c r="AR13" s="35">
        <f t="shared" si="13"/>
        <v>2</v>
      </c>
      <c r="AS13" s="4">
        <f t="shared" ca="1" si="9"/>
        <v>56</v>
      </c>
      <c r="AT13" s="4">
        <f t="shared" ca="1" si="10"/>
        <v>0.74171362819901276</v>
      </c>
      <c r="AU13" s="4">
        <f ca="1">INDEX($AS$3:$AS$30,MATCH(SMALL($AT$3:$AT$30,ROWS(AT$3:AT13)),$AT$3:$AT$30,0))</f>
        <v>51</v>
      </c>
      <c r="AV13" s="4">
        <f ca="1">SMALL($AS$3:$AS$30,ROWS(AV$3:AV13))</f>
        <v>43</v>
      </c>
      <c r="AW13" s="12">
        <f ca="1">VLOOKUP(SMALL($BB$17:$BB$30,AX13),$BB$17:$BC$30,2,0)</f>
        <v>50</v>
      </c>
      <c r="AX13" s="12">
        <f t="shared" si="14"/>
        <v>6</v>
      </c>
      <c r="BA13" s="12">
        <v>11</v>
      </c>
      <c r="BB13" s="12">
        <f t="shared" ca="1" si="11"/>
        <v>0.79597319918009191</v>
      </c>
      <c r="BC13" s="12">
        <f t="shared" ca="1" si="12"/>
        <v>43</v>
      </c>
    </row>
    <row r="14" spans="1:55" ht="17.25" thickBot="1" x14ac:dyDescent="0.35">
      <c r="A14" s="1">
        <v>12</v>
      </c>
      <c r="B14" s="26">
        <v>64</v>
      </c>
      <c r="C14" s="27">
        <v>45</v>
      </c>
      <c r="D14" s="28">
        <v>48</v>
      </c>
      <c r="E14" s="56">
        <v>43</v>
      </c>
      <c r="F14" s="36" t="str">
        <f t="shared" si="0"/>
        <v>98 - 105</v>
      </c>
      <c r="G14" s="37">
        <f t="shared" si="5"/>
        <v>98</v>
      </c>
      <c r="H14" s="38">
        <f t="shared" si="1"/>
        <v>105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25.596839304456559</v>
      </c>
      <c r="AP14" s="15">
        <f ca="1">SMALL($AO$3:$AO$30,ROWS(AO$3:AO14))</f>
        <v>25.596839304456559</v>
      </c>
      <c r="AQ14" s="35">
        <f t="shared" ca="1" si="8"/>
        <v>1.9962013245634322</v>
      </c>
      <c r="AR14" s="35">
        <f t="shared" si="13"/>
        <v>1</v>
      </c>
      <c r="AS14" s="4">
        <f t="shared" ca="1" si="9"/>
        <v>52</v>
      </c>
      <c r="AT14" s="4">
        <f t="shared" ca="1" si="10"/>
        <v>0.95597848010144559</v>
      </c>
      <c r="AU14" s="4">
        <f ca="1">INDEX($AS$3:$AS$30,MATCH(SMALL($AT$3:$AT$30,ROWS(AT$3:AT14)),$AT$3:$AT$30,0))</f>
        <v>44</v>
      </c>
      <c r="AV14" s="4">
        <f ca="1">SMALL($AS$3:$AS$30,ROWS(AV$3:AV14))</f>
        <v>44</v>
      </c>
      <c r="AW14" s="12">
        <f ca="1">VLOOKUP(SMALL($BB$3:$BB$16,AX14),$BB$3:$BC$30,2,0)</f>
        <v>43</v>
      </c>
      <c r="AX14" s="12">
        <f t="shared" si="14"/>
        <v>6</v>
      </c>
      <c r="BA14" s="12">
        <v>12</v>
      </c>
      <c r="BB14" s="12">
        <f t="shared" ca="1" si="11"/>
        <v>0.82446672143365185</v>
      </c>
      <c r="BC14" s="12">
        <f t="shared" ca="1" si="12"/>
        <v>44</v>
      </c>
    </row>
    <row r="15" spans="1:55" ht="16.5" x14ac:dyDescent="0.3">
      <c r="A15" s="1">
        <v>13</v>
      </c>
      <c r="B15" s="26">
        <v>59</v>
      </c>
      <c r="C15" s="27">
        <v>45</v>
      </c>
      <c r="D15" s="28">
        <v>45</v>
      </c>
      <c r="E15" s="56">
        <v>40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0.99999999999999989</v>
      </c>
      <c r="L15" s="47"/>
      <c r="AN15" s="15">
        <v>14</v>
      </c>
      <c r="AO15" s="15">
        <f t="shared" ca="1" si="7"/>
        <v>23.911350256374892</v>
      </c>
      <c r="AP15" s="15">
        <f ca="1">SMALL($AO$3:$AO$30,ROWS(AO$3:AO15))</f>
        <v>26.253971544530462</v>
      </c>
      <c r="AQ15" s="35">
        <f t="shared" ca="1" si="8"/>
        <v>1.8418268829152309</v>
      </c>
      <c r="AR15" s="35">
        <f t="shared" si="13"/>
        <v>1</v>
      </c>
      <c r="AS15" s="4">
        <f t="shared" ca="1" si="9"/>
        <v>49</v>
      </c>
      <c r="AT15" s="4">
        <f t="shared" ca="1" si="10"/>
        <v>0.8550211961230042</v>
      </c>
      <c r="AU15" s="4">
        <f ca="1">INDEX($AS$3:$AS$30,MATCH(SMALL($AT$3:$AT$30,ROWS(AT$3:AT15)),$AT$3:$AT$30,0))</f>
        <v>47</v>
      </c>
      <c r="AV15" s="4">
        <f ca="1">SMALL($AS$3:$AS$30,ROWS(AV$3:AV15))</f>
        <v>46</v>
      </c>
      <c r="AW15" s="12">
        <f ca="1">VLOOKUP(SMALL($BB$3:$BB$16,AX15),$BB$3:$BC$30,2,0)</f>
        <v>39</v>
      </c>
      <c r="AX15" s="12">
        <f t="shared" si="14"/>
        <v>7</v>
      </c>
      <c r="BA15" s="12">
        <v>13</v>
      </c>
      <c r="BB15" s="12">
        <f t="shared" ca="1" si="11"/>
        <v>0.64407593982395051</v>
      </c>
      <c r="BC15" s="12">
        <f t="shared" ca="1" si="12"/>
        <v>46</v>
      </c>
    </row>
    <row r="16" spans="1:55" ht="16.5" x14ac:dyDescent="0.3">
      <c r="A16" s="1">
        <v>14</v>
      </c>
      <c r="B16" s="26">
        <v>48</v>
      </c>
      <c r="C16" s="27">
        <v>46</v>
      </c>
      <c r="D16" s="28">
        <v>45</v>
      </c>
      <c r="E16" s="56">
        <v>47</v>
      </c>
      <c r="AN16" s="15">
        <v>16</v>
      </c>
      <c r="AO16" s="15">
        <f t="shared" ca="1" si="7"/>
        <v>31.963512346166453</v>
      </c>
      <c r="AP16" s="15">
        <f ca="1">SMALL($AO$3:$AO$30,ROWS(AO$3:AO16))</f>
        <v>27.066844929920421</v>
      </c>
      <c r="AQ16" s="35">
        <f t="shared" ca="1" si="8"/>
        <v>1.8149442907741324</v>
      </c>
      <c r="AR16" s="35">
        <f t="shared" si="13"/>
        <v>1.5</v>
      </c>
      <c r="AS16" s="4">
        <f t="shared" ca="1" si="9"/>
        <v>50</v>
      </c>
      <c r="AT16" s="4">
        <f t="shared" ca="1" si="10"/>
        <v>7.7804134533400959E-2</v>
      </c>
      <c r="AU16" s="4">
        <f ca="1">INDEX($AS$3:$AS$30,MATCH(SMALL($AT$3:$AT$30,ROWS(AT$3:AT16)),$AT$3:$AT$30,0))</f>
        <v>70</v>
      </c>
      <c r="AV16" s="4">
        <f ca="1">SMALL($AS$3:$AS$30,ROWS(AV$3:AV16))</f>
        <v>47</v>
      </c>
      <c r="AW16" s="12">
        <f ca="1">VLOOKUP(SMALL($BB$17:$BB$30,AX16),$BB$17:$BC$30,2,0)</f>
        <v>52</v>
      </c>
      <c r="AX16" s="12">
        <f t="shared" si="14"/>
        <v>7</v>
      </c>
      <c r="BA16" s="12">
        <v>14</v>
      </c>
      <c r="BB16" s="12">
        <f t="shared" ca="1" si="11"/>
        <v>0.72338526385184387</v>
      </c>
      <c r="BC16" s="12">
        <f t="shared" ca="1" si="12"/>
        <v>47</v>
      </c>
    </row>
    <row r="17" spans="1:63" ht="16.5" x14ac:dyDescent="0.3">
      <c r="A17" s="1">
        <v>15</v>
      </c>
      <c r="B17" s="26">
        <v>60</v>
      </c>
      <c r="C17" s="27">
        <v>47</v>
      </c>
      <c r="D17" s="28">
        <v>64</v>
      </c>
      <c r="E17" s="56">
        <v>64</v>
      </c>
      <c r="J17" s="42"/>
      <c r="K17" s="42"/>
      <c r="AN17" s="15">
        <v>18</v>
      </c>
      <c r="AO17" s="15">
        <f t="shared" ca="1" si="7"/>
        <v>34.844671453198146</v>
      </c>
      <c r="AP17" s="15">
        <f ca="1">SMALL($AO$3:$AO$30,ROWS(AO$3:AO17))</f>
        <v>27.129461976265659</v>
      </c>
      <c r="AQ17" s="35">
        <f t="shared" ca="1" si="8"/>
        <v>2.0377242453326492</v>
      </c>
      <c r="AR17" s="35">
        <f t="shared" si="13"/>
        <v>2</v>
      </c>
      <c r="AS17" s="4">
        <f t="shared" ca="1" si="9"/>
        <v>56</v>
      </c>
      <c r="AT17" s="4">
        <f t="shared" ca="1" si="10"/>
        <v>0.90402948048106835</v>
      </c>
      <c r="AU17" s="4">
        <f ca="1">INDEX($AS$3:$AS$30,MATCH(SMALL($AT$3:$AT$30,ROWS(AT$3:AT17)),$AT$3:$AT$30,0))</f>
        <v>29</v>
      </c>
      <c r="AV17" s="4">
        <f ca="1">SMALL($AS$3:$AS$30,ROWS(AV$3:AV17))</f>
        <v>49</v>
      </c>
      <c r="AW17" s="12">
        <f ca="1">VLOOKUP(SMALL($BB$17:$BB$30,AX17),$BB$17:$BC$30,2,0)</f>
        <v>56</v>
      </c>
      <c r="AX17" s="12">
        <f t="shared" si="14"/>
        <v>8</v>
      </c>
      <c r="BA17" s="12">
        <v>15</v>
      </c>
      <c r="BB17" s="12">
        <f t="shared" ca="1" si="11"/>
        <v>0.48113841280205416</v>
      </c>
      <c r="BC17" s="12">
        <f t="shared" ca="1" si="12"/>
        <v>49</v>
      </c>
    </row>
    <row r="18" spans="1:63" ht="16.5" x14ac:dyDescent="0.3">
      <c r="A18" s="1">
        <v>16</v>
      </c>
      <c r="B18" s="26">
        <v>17</v>
      </c>
      <c r="C18" s="27">
        <v>48</v>
      </c>
      <c r="D18" s="28">
        <v>33</v>
      </c>
      <c r="E18" s="56">
        <v>35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32.448467129824337</v>
      </c>
      <c r="AP18" s="15">
        <f ca="1">SMALL($AO$3:$AO$30,ROWS(AO$3:AO18))</f>
        <v>27.997469777744172</v>
      </c>
      <c r="AQ18" s="35">
        <f t="shared" ca="1" si="8"/>
        <v>1.1843577720247906</v>
      </c>
      <c r="AR18" s="35">
        <f t="shared" si="13"/>
        <v>1</v>
      </c>
      <c r="AS18" s="4">
        <f t="shared" ca="1" si="9"/>
        <v>34</v>
      </c>
      <c r="AT18" s="4">
        <f t="shared" ca="1" si="10"/>
        <v>0.23304713739805127</v>
      </c>
      <c r="AU18" s="4">
        <f ca="1">INDEX($AS$3:$AS$30,MATCH(SMALL($AT$3:$AT$30,ROWS(AT$3:AT18)),$AT$3:$AT$30,0))</f>
        <v>61</v>
      </c>
      <c r="AV18" s="4">
        <f ca="1">SMALL($AS$3:$AS$30,ROWS(AV$3:AV18))</f>
        <v>50</v>
      </c>
      <c r="AW18" s="12">
        <f ca="1">VLOOKUP(SMALL($BB$3:$BB$16,AX18),$BB$3:$BC$30,2,0)</f>
        <v>47</v>
      </c>
      <c r="AX18" s="12">
        <f t="shared" si="14"/>
        <v>8</v>
      </c>
      <c r="BA18" s="12">
        <v>16</v>
      </c>
      <c r="BB18" s="12">
        <f t="shared" ca="1" si="11"/>
        <v>0.61620200491140154</v>
      </c>
      <c r="BC18" s="12">
        <f t="shared" ca="1" si="12"/>
        <v>50</v>
      </c>
    </row>
    <row r="19" spans="1:63" ht="16.5" x14ac:dyDescent="0.3">
      <c r="A19" s="1">
        <v>17</v>
      </c>
      <c r="B19" s="26">
        <v>50</v>
      </c>
      <c r="C19" s="27">
        <v>48</v>
      </c>
      <c r="D19" s="28">
        <v>47</v>
      </c>
      <c r="E19" s="56">
        <v>39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19.125250872923026</v>
      </c>
      <c r="AP19" s="15">
        <f ca="1">SMALL($AO$3:$AO$30,ROWS(AO$3:AO19))</f>
        <v>28.138916416902394</v>
      </c>
      <c r="AQ19" s="35">
        <f t="shared" ca="1" si="8"/>
        <v>1.5261314390890319</v>
      </c>
      <c r="AR19" s="35">
        <f t="shared" si="13"/>
        <v>1</v>
      </c>
      <c r="AS19" s="4">
        <f t="shared" ca="1" si="9"/>
        <v>43</v>
      </c>
      <c r="AT19" s="4">
        <f t="shared" ca="1" si="10"/>
        <v>0.32776755131959745</v>
      </c>
      <c r="AU19" s="4">
        <f ca="1">INDEX($AS$3:$AS$30,MATCH(SMALL($AT$3:$AT$30,ROWS(AT$3:AT19)),$AT$3:$AT$30,0))</f>
        <v>80</v>
      </c>
      <c r="AV19" s="4">
        <f ca="1">SMALL($AS$3:$AS$30,ROWS(AV$3:AV19))</f>
        <v>50</v>
      </c>
      <c r="AW19" s="12">
        <f ca="1">VLOOKUP(SMALL($BB$3:$BB$16,AX19),$BB$3:$BC$30,2,0)</f>
        <v>43</v>
      </c>
      <c r="AX19" s="12">
        <f t="shared" si="14"/>
        <v>9</v>
      </c>
      <c r="BA19" s="12">
        <v>17</v>
      </c>
      <c r="BB19" s="12">
        <f t="shared" ca="1" si="11"/>
        <v>0.23480321424934891</v>
      </c>
      <c r="BC19" s="12">
        <f t="shared" ca="1" si="12"/>
        <v>50</v>
      </c>
    </row>
    <row r="20" spans="1:63" ht="16.5" x14ac:dyDescent="0.3">
      <c r="A20" s="1">
        <v>18</v>
      </c>
      <c r="B20" s="26">
        <v>35</v>
      </c>
      <c r="C20" s="27">
        <v>50</v>
      </c>
      <c r="D20" s="28">
        <v>55</v>
      </c>
      <c r="E20" s="56">
        <v>50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32.00765746710492</v>
      </c>
      <c r="AP20" s="15">
        <f ca="1">SMALL($AO$3:$AO$30,ROWS(AO$3:AO20))</f>
        <v>28.542230151974447</v>
      </c>
      <c r="AQ20" s="35">
        <f t="shared" ca="1" si="8"/>
        <v>1.7464440150310003</v>
      </c>
      <c r="AR20" s="35">
        <f t="shared" si="13"/>
        <v>1.5</v>
      </c>
      <c r="AS20" s="4">
        <f t="shared" ca="1" si="9"/>
        <v>50</v>
      </c>
      <c r="AT20" s="4">
        <f t="shared" ca="1" si="10"/>
        <v>0.92915710790820616</v>
      </c>
      <c r="AU20" s="4">
        <f ca="1">INDEX($AS$3:$AS$30,MATCH(SMALL($AT$3:$AT$30,ROWS(AT$3:AT20)),$AT$3:$AT$30,0))</f>
        <v>39</v>
      </c>
      <c r="AV20" s="4">
        <f ca="1">SMALL($AS$3:$AS$30,ROWS(AV$3:AV20))</f>
        <v>51</v>
      </c>
      <c r="AW20" s="12">
        <f ca="1">VLOOKUP(SMALL($BB$17:$BB$30,AX20),$BB$17:$BC$30,2,0)</f>
        <v>91</v>
      </c>
      <c r="AX20" s="12">
        <f t="shared" si="14"/>
        <v>9</v>
      </c>
      <c r="BA20" s="12">
        <v>18</v>
      </c>
      <c r="BB20" s="12">
        <f t="shared" ca="1" si="11"/>
        <v>0.21528374827504981</v>
      </c>
      <c r="BC20" s="12">
        <f t="shared" ca="1" si="12"/>
        <v>51</v>
      </c>
    </row>
    <row r="21" spans="1:63" ht="16.5" x14ac:dyDescent="0.3">
      <c r="A21" s="1">
        <v>19</v>
      </c>
      <c r="B21" s="26">
        <v>46</v>
      </c>
      <c r="C21" s="27">
        <v>52</v>
      </c>
      <c r="D21" s="28">
        <v>78</v>
      </c>
      <c r="E21" s="56">
        <v>59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30.425325903160644</v>
      </c>
      <c r="AP21" s="15">
        <f ca="1">SMALL($AO$3:$AO$30,ROWS(AO$3:AO21))</f>
        <v>28.703796989787129</v>
      </c>
      <c r="AQ21" s="35">
        <f t="shared" ca="1" si="8"/>
        <v>2.4104884850616726</v>
      </c>
      <c r="AR21" s="35">
        <f t="shared" si="13"/>
        <v>2</v>
      </c>
      <c r="AS21" s="4">
        <f t="shared" ca="1" si="9"/>
        <v>70</v>
      </c>
      <c r="AT21" s="4">
        <f t="shared" ca="1" si="10"/>
        <v>0.45182058882871312</v>
      </c>
      <c r="AU21" s="4">
        <f ca="1">INDEX($AS$3:$AS$30,MATCH(SMALL($AT$3:$AT$30,ROWS(AT$3:AT21)),$AT$3:$AT$30,0))</f>
        <v>74</v>
      </c>
      <c r="AV21" s="4">
        <f ca="1">SMALL($AS$3:$AS$30,ROWS(AV$3:AV21))</f>
        <v>52</v>
      </c>
      <c r="AW21" s="12">
        <f ca="1">VLOOKUP(SMALL($BB$17:$BB$30,AX21),$BB$17:$BC$30,2,0)</f>
        <v>56</v>
      </c>
      <c r="AX21" s="12">
        <f t="shared" si="14"/>
        <v>10</v>
      </c>
      <c r="BA21" s="12">
        <v>19</v>
      </c>
      <c r="BB21" s="12">
        <f t="shared" ca="1" si="11"/>
        <v>8.9299999287965282E-2</v>
      </c>
      <c r="BC21" s="12">
        <f t="shared" ca="1" si="12"/>
        <v>52</v>
      </c>
    </row>
    <row r="22" spans="1:63" ht="16.5" x14ac:dyDescent="0.3">
      <c r="A22" s="1">
        <v>20</v>
      </c>
      <c r="B22" s="26">
        <v>78</v>
      </c>
      <c r="C22" s="27">
        <v>52</v>
      </c>
      <c r="D22" s="28">
        <v>43</v>
      </c>
      <c r="E22" s="56">
        <v>33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17.861832517409518</v>
      </c>
      <c r="AP22" s="15">
        <f ca="1">SMALL($AO$3:$AO$30,ROWS(AO$3:AO22))</f>
        <v>28.82671477734257</v>
      </c>
      <c r="AQ22" s="35">
        <f t="shared" ca="1" si="8"/>
        <v>1.5754207890608858</v>
      </c>
      <c r="AR22" s="35">
        <f t="shared" si="13"/>
        <v>1</v>
      </c>
      <c r="AS22" s="4">
        <f t="shared" ca="1" si="9"/>
        <v>46</v>
      </c>
      <c r="AT22" s="4">
        <f t="shared" ca="1" si="10"/>
        <v>0.13715248433211336</v>
      </c>
      <c r="AU22" s="4">
        <f ca="1">INDEX($AS$3:$AS$30,MATCH(SMALL($AT$3:$AT$30,ROWS(AT$3:AT22)),$AT$3:$AT$30,0))</f>
        <v>39</v>
      </c>
      <c r="AV22" s="4">
        <f ca="1">SMALL($AS$3:$AS$30,ROWS(AV$3:AV22))</f>
        <v>52</v>
      </c>
      <c r="AW22" s="12">
        <f ca="1">VLOOKUP(SMALL($BB$3:$BB$16,AX22),$BB$3:$BC$30,2,0)</f>
        <v>44</v>
      </c>
      <c r="AX22" s="12">
        <f t="shared" si="14"/>
        <v>10</v>
      </c>
      <c r="BA22" s="12">
        <v>20</v>
      </c>
      <c r="BB22" s="12">
        <f t="shared" ca="1" si="11"/>
        <v>0.27113298149860854</v>
      </c>
      <c r="BC22" s="12">
        <f t="shared" ca="1" si="12"/>
        <v>52</v>
      </c>
    </row>
    <row r="23" spans="1:63" ht="16.5" x14ac:dyDescent="0.3">
      <c r="A23" s="1">
        <v>21</v>
      </c>
      <c r="B23" s="26">
        <v>38</v>
      </c>
      <c r="C23" s="27">
        <v>55</v>
      </c>
      <c r="D23" s="28">
        <v>32</v>
      </c>
      <c r="E23" s="56">
        <v>38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28.542230151974447</v>
      </c>
      <c r="AP23" s="15">
        <f ca="1">SMALL($AO$3:$AO$30,ROWS(AO$3:AO23))</f>
        <v>29.537845381272088</v>
      </c>
      <c r="AQ23" s="35">
        <f t="shared" ca="1" si="8"/>
        <v>1.7544980296582409</v>
      </c>
      <c r="AR23" s="35">
        <f t="shared" si="13"/>
        <v>1</v>
      </c>
      <c r="AS23" s="4">
        <f t="shared" ca="1" si="9"/>
        <v>52</v>
      </c>
      <c r="AT23" s="4">
        <f t="shared" ca="1" si="10"/>
        <v>0.20898486135738692</v>
      </c>
      <c r="AU23" s="4">
        <f ca="1">INDEX($AS$3:$AS$30,MATCH(SMALL($AT$3:$AT$30,ROWS(AT$3:AT23)),$AT$3:$AT$30,0))</f>
        <v>56</v>
      </c>
      <c r="AV23" s="4">
        <f ca="1">SMALL($AS$3:$AS$30,ROWS(AV$3:AV23))</f>
        <v>56</v>
      </c>
      <c r="AW23" s="12">
        <f ca="1">VLOOKUP(SMALL($BB$3:$BB$16,AX23),$BB$3:$BC$30,2,0)</f>
        <v>29</v>
      </c>
      <c r="AX23" s="12">
        <f t="shared" si="14"/>
        <v>11</v>
      </c>
      <c r="BA23" s="12">
        <v>21</v>
      </c>
      <c r="BB23" s="12">
        <f t="shared" ca="1" si="11"/>
        <v>0.30036060697280254</v>
      </c>
      <c r="BC23" s="12">
        <f t="shared" ca="1" si="12"/>
        <v>56</v>
      </c>
    </row>
    <row r="24" spans="1:63" ht="16.5" x14ac:dyDescent="0.3">
      <c r="A24" s="1">
        <v>22</v>
      </c>
      <c r="B24" s="26">
        <v>39</v>
      </c>
      <c r="C24" s="27">
        <v>59</v>
      </c>
      <c r="D24" s="28">
        <v>60</v>
      </c>
      <c r="E24" s="56">
        <v>52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27.997469777744172</v>
      </c>
      <c r="AP24" s="15">
        <f ca="1">SMALL($AO$3:$AO$30,ROWS(AO$3:AO24))</f>
        <v>30.425325903160644</v>
      </c>
      <c r="AQ24" s="35">
        <f t="shared" ca="1" si="8"/>
        <v>1.9952251452909182</v>
      </c>
      <c r="AR24" s="35">
        <f t="shared" si="13"/>
        <v>1.5</v>
      </c>
      <c r="AS24" s="4">
        <f t="shared" ca="1" si="9"/>
        <v>61</v>
      </c>
      <c r="AT24" s="4">
        <f t="shared" ca="1" si="10"/>
        <v>0.57460936058055101</v>
      </c>
      <c r="AU24" s="4">
        <f ca="1">INDEX($AS$3:$AS$30,MATCH(SMALL($AT$3:$AT$30,ROWS(AT$3:AT24)),$AT$3:$AT$30,0))</f>
        <v>56</v>
      </c>
      <c r="AV24" s="4">
        <f ca="1">SMALL($AS$3:$AS$30,ROWS(AV$3:AV24))</f>
        <v>56</v>
      </c>
      <c r="AW24" s="12">
        <f ca="1">VLOOKUP(SMALL($BB$17:$BB$30,AX24),$BB$17:$BC$30,2,0)</f>
        <v>70</v>
      </c>
      <c r="AX24" s="12">
        <f t="shared" si="14"/>
        <v>11</v>
      </c>
      <c r="BA24" s="12">
        <v>22</v>
      </c>
      <c r="BB24" s="12">
        <f t="shared" ca="1" si="11"/>
        <v>2.9162009835219549E-2</v>
      </c>
      <c r="BC24" s="12">
        <f t="shared" ca="1" si="12"/>
        <v>56</v>
      </c>
    </row>
    <row r="25" spans="1:63" ht="16.5" x14ac:dyDescent="0.3">
      <c r="A25" s="1">
        <v>23</v>
      </c>
      <c r="B25" s="26">
        <v>45</v>
      </c>
      <c r="C25" s="27">
        <v>60</v>
      </c>
      <c r="D25" s="28">
        <v>71</v>
      </c>
      <c r="E25" s="56">
        <v>60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28.82671477734257</v>
      </c>
      <c r="AP25" s="15">
        <f ca="1">SMALL($AO$3:$AO$30,ROWS(AO$3:AO25))</f>
        <v>30.67179427386241</v>
      </c>
      <c r="AQ25" s="35">
        <f t="shared" ca="1" si="8"/>
        <v>2.9394894979538493</v>
      </c>
      <c r="AR25" s="35">
        <f t="shared" si="13"/>
        <v>2</v>
      </c>
      <c r="AS25" s="4">
        <f t="shared" ca="1" si="9"/>
        <v>91</v>
      </c>
      <c r="AT25" s="4">
        <f t="shared" ca="1" si="10"/>
        <v>0.22476470995192299</v>
      </c>
      <c r="AU25" s="4">
        <f ca="1">INDEX($AS$3:$AS$30,MATCH(SMALL($AT$3:$AT$30,ROWS(AT$3:AT25)),$AT$3:$AT$30,0))</f>
        <v>49</v>
      </c>
      <c r="AV25" s="4">
        <f ca="1">SMALL($AS$3:$AS$30,ROWS(AV$3:AV25))</f>
        <v>56</v>
      </c>
      <c r="AW25" s="12">
        <f ca="1">VLOOKUP(SMALL($BB$17:$BB$30,AX25),$BB$17:$BC$30,2,0)</f>
        <v>49</v>
      </c>
      <c r="AX25" s="12">
        <f t="shared" si="14"/>
        <v>12</v>
      </c>
      <c r="BA25" s="12">
        <v>23</v>
      </c>
      <c r="BB25" s="12">
        <f t="shared" ca="1" si="11"/>
        <v>0.44012263298260779</v>
      </c>
      <c r="BC25" s="12">
        <f t="shared" ca="1" si="12"/>
        <v>56</v>
      </c>
    </row>
    <row r="26" spans="1:63" ht="16.5" x14ac:dyDescent="0.3">
      <c r="A26" s="1">
        <v>24</v>
      </c>
      <c r="B26" s="26">
        <v>66</v>
      </c>
      <c r="C26" s="27">
        <v>64</v>
      </c>
      <c r="D26" s="28">
        <v>39</v>
      </c>
      <c r="E26" s="56">
        <v>45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23.606305536679994</v>
      </c>
      <c r="AP26" s="15">
        <f ca="1">SMALL($AO$3:$AO$30,ROWS(AO$3:AO26))</f>
        <v>31.963512346166453</v>
      </c>
      <c r="AQ26" s="35">
        <f t="shared" ca="1" si="8"/>
        <v>1.0745654416624566</v>
      </c>
      <c r="AR26" s="35">
        <f t="shared" si="13"/>
        <v>1</v>
      </c>
      <c r="AS26" s="4">
        <f t="shared" ca="1" si="9"/>
        <v>35</v>
      </c>
      <c r="AT26" s="4">
        <f t="shared" ca="1" si="10"/>
        <v>0.17119579772561377</v>
      </c>
      <c r="AU26" s="4">
        <f ca="1">INDEX($AS$3:$AS$30,MATCH(SMALL($AT$3:$AT$30,ROWS(AT$3:AT26)),$AT$3:$AT$30,0))</f>
        <v>20</v>
      </c>
      <c r="AV26" s="4">
        <f ca="1">SMALL($AS$3:$AS$30,ROWS(AV$3:AV26))</f>
        <v>61</v>
      </c>
      <c r="AW26" s="12">
        <f ca="1">VLOOKUP(SMALL($BB$3:$BB$16,AX26),$BB$3:$BC$30,2,0)</f>
        <v>39</v>
      </c>
      <c r="AX26" s="12">
        <f t="shared" si="14"/>
        <v>12</v>
      </c>
      <c r="BA26" s="12">
        <v>24</v>
      </c>
      <c r="BB26" s="12">
        <f t="shared" ca="1" si="11"/>
        <v>0.21393327667622486</v>
      </c>
      <c r="BC26" s="12">
        <f t="shared" ca="1" si="12"/>
        <v>61</v>
      </c>
    </row>
    <row r="27" spans="1:63" ht="16.5" x14ac:dyDescent="0.3">
      <c r="A27" s="1">
        <v>25</v>
      </c>
      <c r="B27" s="26">
        <v>40</v>
      </c>
      <c r="C27" s="27">
        <v>66</v>
      </c>
      <c r="D27" s="28">
        <v>59</v>
      </c>
      <c r="E27" s="56">
        <v>39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28.138916416902394</v>
      </c>
      <c r="AP27" s="15">
        <f ca="1">SMALL($AO$3:$AO$30,ROWS(AO$3:AO27))</f>
        <v>32.00765746710492</v>
      </c>
      <c r="AQ27" s="35">
        <f t="shared" ca="1" si="8"/>
        <v>1.0266864669383704</v>
      </c>
      <c r="AR27" s="35">
        <f t="shared" si="13"/>
        <v>1</v>
      </c>
      <c r="AS27" s="4">
        <f t="shared" ca="1" si="9"/>
        <v>33</v>
      </c>
      <c r="AT27" s="4">
        <f t="shared" ca="1" si="10"/>
        <v>0.99492269388860122</v>
      </c>
      <c r="AU27" s="4">
        <f ca="1">INDEX($AS$3:$AS$30,MATCH(SMALL($AT$3:$AT$30,ROWS(AT$3:AT27)),$AT$3:$AT$30,0))</f>
        <v>56</v>
      </c>
      <c r="AV27" s="4">
        <f ca="1">SMALL($AS$3:$AS$30,ROWS(AV$3:AV27))</f>
        <v>70</v>
      </c>
      <c r="AW27" s="12">
        <f ca="1">VLOOKUP(SMALL($BB$3:$BB$16,AX27),$BB$3:$BC$30,2,0)</f>
        <v>33</v>
      </c>
      <c r="AX27" s="12">
        <f t="shared" si="14"/>
        <v>13</v>
      </c>
      <c r="BA27" s="12">
        <v>25</v>
      </c>
      <c r="BB27" s="12">
        <f t="shared" ca="1" si="11"/>
        <v>0.47760451382263791</v>
      </c>
      <c r="BC27" s="12">
        <f t="shared" ca="1" si="12"/>
        <v>70</v>
      </c>
    </row>
    <row r="28" spans="1:63" ht="16.5" x14ac:dyDescent="0.3">
      <c r="A28" s="1">
        <v>26</v>
      </c>
      <c r="B28" s="26">
        <v>43</v>
      </c>
      <c r="C28" s="27">
        <v>71</v>
      </c>
      <c r="D28" s="28">
        <v>52</v>
      </c>
      <c r="E28" s="56">
        <v>52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26.253971544530462</v>
      </c>
      <c r="AP28" s="15">
        <f ca="1">SMALL($AO$3:$AO$30,ROWS(AO$3:AO28))</f>
        <v>32.448467129824337</v>
      </c>
      <c r="AQ28" s="35">
        <f t="shared" ca="1" si="8"/>
        <v>2.2654145074396554</v>
      </c>
      <c r="AR28" s="35">
        <f t="shared" si="13"/>
        <v>1.5</v>
      </c>
      <c r="AS28" s="4">
        <f t="shared" ca="1" si="9"/>
        <v>74</v>
      </c>
      <c r="AT28" s="4">
        <f t="shared" ca="1" si="10"/>
        <v>0.71209100300559547</v>
      </c>
      <c r="AU28" s="4">
        <f ca="1">INDEX($AS$3:$AS$30,MATCH(SMALL($AT$3:$AT$30,ROWS(AT$3:AT28)),$AT$3:$AT$30,0))</f>
        <v>50</v>
      </c>
      <c r="AV28" s="4">
        <f ca="1">SMALL($AS$3:$AS$30,ROWS(AV$3:AV28))</f>
        <v>74</v>
      </c>
      <c r="AW28" s="12">
        <f ca="1">VLOOKUP(SMALL($BB$17:$BB$30,AX28),$BB$17:$BC$30,2,0)</f>
        <v>50</v>
      </c>
      <c r="AX28" s="12">
        <f t="shared" si="14"/>
        <v>13</v>
      </c>
      <c r="BA28" s="12">
        <v>26</v>
      </c>
      <c r="BB28" s="12">
        <f t="shared" ca="1" si="11"/>
        <v>0.68329530528555837</v>
      </c>
      <c r="BC28" s="12">
        <f t="shared" ca="1" si="12"/>
        <v>74</v>
      </c>
    </row>
    <row r="29" spans="1:63" ht="16.5" x14ac:dyDescent="0.3">
      <c r="A29" s="1">
        <v>27</v>
      </c>
      <c r="B29" s="26">
        <v>55</v>
      </c>
      <c r="C29" s="27">
        <v>78</v>
      </c>
      <c r="D29" s="28">
        <v>89</v>
      </c>
      <c r="E29" s="56">
        <v>89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34.163170192500949</v>
      </c>
      <c r="AP29" s="15">
        <f ca="1">SMALL($AO$3:$AO$30,ROWS(AO$3:AO29))</f>
        <v>34.163170192500949</v>
      </c>
      <c r="AQ29" s="35">
        <f t="shared" ca="1" si="8"/>
        <v>2.3208709864252279</v>
      </c>
      <c r="AR29" s="35">
        <f t="shared" si="13"/>
        <v>2</v>
      </c>
      <c r="AS29" s="4">
        <f t="shared" ca="1" si="9"/>
        <v>80</v>
      </c>
      <c r="AT29" s="4">
        <f t="shared" ca="1" si="10"/>
        <v>0.60916974373166022</v>
      </c>
      <c r="AU29" s="4">
        <f ca="1">INDEX($AS$3:$AS$30,MATCH(SMALL($AT$3:$AT$30,ROWS(AT$3:AT29)),$AT$3:$AT$30,0))</f>
        <v>52</v>
      </c>
      <c r="AV29" s="4">
        <f ca="1">SMALL($AS$3:$AS$30,ROWS(AV$3:AV29))</f>
        <v>80</v>
      </c>
      <c r="AW29" s="12">
        <f ca="1">VLOOKUP(SMALL($BB$17:$BB$30,AX29),$BB$17:$BC$30,2,0)</f>
        <v>74</v>
      </c>
      <c r="AX29" s="12">
        <f t="shared" si="14"/>
        <v>14</v>
      </c>
      <c r="BA29" s="12">
        <v>27</v>
      </c>
      <c r="BB29" s="12">
        <f t="shared" ca="1" si="11"/>
        <v>0.10627505866148979</v>
      </c>
      <c r="BC29" s="12">
        <f t="shared" ca="1" si="12"/>
        <v>80</v>
      </c>
    </row>
    <row r="30" spans="1:63" ht="16.5" x14ac:dyDescent="0.3">
      <c r="A30" s="1">
        <v>28</v>
      </c>
      <c r="B30" s="26">
        <v>48</v>
      </c>
      <c r="C30" s="27">
        <v>89</v>
      </c>
      <c r="D30" s="28">
        <v>40</v>
      </c>
      <c r="E30" s="56">
        <v>43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22.400659390311507</v>
      </c>
      <c r="AP30" s="15">
        <f ca="1">SMALL($AO$3:$AO$30,ROWS(AO$3:AO30))</f>
        <v>34.844671453198146</v>
      </c>
      <c r="AQ30" s="35">
        <f t="shared" ca="1" si="8"/>
        <v>1.116694962302244</v>
      </c>
      <c r="AR30" s="35">
        <f t="shared" si="13"/>
        <v>1</v>
      </c>
      <c r="AS30" s="4">
        <f t="shared" ca="1" si="9"/>
        <v>39</v>
      </c>
      <c r="AT30" s="4">
        <f t="shared" ca="1" si="10"/>
        <v>0.14420775233214689</v>
      </c>
      <c r="AU30" s="4">
        <f ca="1">INDEX($AS$3:$AS$30,MATCH(SMALL($AT$3:$AT$30,ROWS(AT$3:AT30)),$AT$3:$AT$30,0))</f>
        <v>33</v>
      </c>
      <c r="AV30" s="4">
        <f ca="1">SMALL($AS$3:$AS$30,ROWS(AV$3:AV30))</f>
        <v>91</v>
      </c>
      <c r="AW30" s="12">
        <f ca="1">VLOOKUP(SMALL($BB$3:$BB$16,AX30),$BB$3:$BC$30,2,0)</f>
        <v>35</v>
      </c>
      <c r="AX30" s="12">
        <f t="shared" si="14"/>
        <v>14</v>
      </c>
      <c r="BA30" s="12">
        <v>28</v>
      </c>
      <c r="BB30" s="12">
        <f t="shared" ca="1" si="11"/>
        <v>0.30040636247095776</v>
      </c>
      <c r="BC30" s="12">
        <f t="shared" ca="1" si="12"/>
        <v>91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1365</v>
      </c>
      <c r="AT32"/>
      <c r="AU32" s="4">
        <f ca="1">SUM(AU3:AU30)</f>
        <v>1365</v>
      </c>
      <c r="AV32" s="4">
        <f ca="1">SUM(AV3:AV30)</f>
        <v>1365</v>
      </c>
      <c r="AW32" s="4">
        <f ca="1">SUM(AW3:AW30)</f>
        <v>1365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1356</v>
      </c>
      <c r="C88" s="26">
        <f>SUM(C3:C86)</f>
        <v>1356</v>
      </c>
      <c r="D88" s="26">
        <f>SUM(D3:D86)</f>
        <v>1356</v>
      </c>
      <c r="E88" s="26">
        <f>SUM(E3:E86)</f>
        <v>1356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2730</v>
      </c>
      <c r="AT88" s="4">
        <f ca="1">SUM(AT3:AT86)</f>
        <v>14.634755003702789</v>
      </c>
      <c r="AU88" s="4">
        <f ca="1">SUM(AU3:AU86)</f>
        <v>2730</v>
      </c>
      <c r="AV88" s="4">
        <f ca="1">SUM(AV3:AV86)</f>
        <v>2730</v>
      </c>
      <c r="AW88" s="4">
        <f ca="1">SUM(AW3:AW86)</f>
        <v>2730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33</v>
      </c>
      <c r="C98" s="3">
        <f>SUM(C$3:C3)</f>
        <v>17</v>
      </c>
      <c r="D98" s="3">
        <f>SUM(D$3:D3)</f>
        <v>17</v>
      </c>
      <c r="E98" s="3">
        <f>SUM(E$3:E3)</f>
        <v>32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72</v>
      </c>
      <c r="C99" s="3">
        <f>SUM(C$3:C4)</f>
        <v>39</v>
      </c>
      <c r="D99" s="3">
        <f>SUM(D$3:D4)</f>
        <v>55</v>
      </c>
      <c r="E99" s="3">
        <f>SUM(E$3:E4)</f>
        <v>87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124</v>
      </c>
      <c r="C100" s="3">
        <f>SUM(C$3:C5)</f>
        <v>71</v>
      </c>
      <c r="D100" s="3">
        <f>SUM(D$3:D5)</f>
        <v>107</v>
      </c>
      <c r="E100" s="3">
        <f>SUM(E$3:E5)</f>
        <v>165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167</v>
      </c>
      <c r="C101" s="3">
        <f>SUM(C$3:C6)</f>
        <v>104</v>
      </c>
      <c r="D101" s="3">
        <f>SUM(D$3:D6)</f>
        <v>142</v>
      </c>
      <c r="E101" s="3">
        <f>SUM(E$3:E6)</f>
        <v>210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199</v>
      </c>
      <c r="C102" s="3">
        <f>SUM(C$3:C7)</f>
        <v>139</v>
      </c>
      <c r="D102" s="3">
        <f>SUM(D$3:D7)</f>
        <v>164</v>
      </c>
      <c r="E102" s="3">
        <f>SUM(E$3:E7)</f>
        <v>256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221</v>
      </c>
      <c r="C103" s="3">
        <f>SUM(C$3:C8)</f>
        <v>177</v>
      </c>
      <c r="D103" s="3">
        <f>SUM(D$3:D8)</f>
        <v>207</v>
      </c>
      <c r="E103" s="3">
        <f>SUM(E$3:E8)</f>
        <v>327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268</v>
      </c>
      <c r="C104" s="3">
        <f>SUM(C$3:C9)</f>
        <v>216</v>
      </c>
      <c r="D104" s="3">
        <f>SUM(D$3:D9)</f>
        <v>257</v>
      </c>
      <c r="E104" s="3">
        <f>SUM(E$3:E9)</f>
        <v>375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357</v>
      </c>
      <c r="C105" s="3">
        <f>SUM(C$3:C10)</f>
        <v>255</v>
      </c>
      <c r="D105" s="3">
        <f>SUM(D$3:D10)</f>
        <v>296</v>
      </c>
      <c r="E105" s="3">
        <f>SUM(E$3:E10)</f>
        <v>397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409</v>
      </c>
      <c r="C106" s="3">
        <f>SUM(C$3:C11)</f>
        <v>295</v>
      </c>
      <c r="D106" s="3">
        <f>SUM(D$3:D11)</f>
        <v>342</v>
      </c>
      <c r="E106" s="3">
        <f>SUM(E$3:E11)</f>
        <v>414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480</v>
      </c>
      <c r="C107" s="3">
        <f>SUM(C$3:C12)</f>
        <v>338</v>
      </c>
      <c r="D107" s="3">
        <f>SUM(D$3:D12)</f>
        <v>390</v>
      </c>
      <c r="E107" s="3">
        <f>SUM(E$3:E12)</f>
        <v>462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525</v>
      </c>
      <c r="C108" s="3">
        <f>SUM(C$3:C13)</f>
        <v>381</v>
      </c>
      <c r="D108" s="3">
        <f>SUM(D$3:D13)</f>
        <v>456</v>
      </c>
      <c r="E108" s="3">
        <f>SUM(E$3:E13)</f>
        <v>528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589</v>
      </c>
      <c r="C109" s="3">
        <f>SUM(C$3:C14)</f>
        <v>426</v>
      </c>
      <c r="D109" s="3">
        <f>SUM(D$3:D14)</f>
        <v>504</v>
      </c>
      <c r="E109" s="3">
        <f>SUM(E$3:E14)</f>
        <v>571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648</v>
      </c>
      <c r="C110" s="3">
        <f>SUM(C$3:C15)</f>
        <v>471</v>
      </c>
      <c r="D110" s="3">
        <f>SUM(D$3:D15)</f>
        <v>549</v>
      </c>
      <c r="E110" s="3">
        <f>SUM(E$3:E15)</f>
        <v>611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696</v>
      </c>
      <c r="C111" s="3">
        <f>SUM(C$3:C16)</f>
        <v>517</v>
      </c>
      <c r="D111" s="3">
        <f>SUM(D$3:D16)</f>
        <v>594</v>
      </c>
      <c r="E111" s="3">
        <f>SUM(E$3:E16)</f>
        <v>658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756</v>
      </c>
      <c r="C112" s="3">
        <f>SUM(C$3:C17)</f>
        <v>564</v>
      </c>
      <c r="D112" s="3">
        <f>SUM(D$3:D17)</f>
        <v>658</v>
      </c>
      <c r="E112" s="3">
        <f>SUM(E$3:E17)</f>
        <v>722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773</v>
      </c>
      <c r="C113" s="3">
        <f>SUM(C$3:C18)</f>
        <v>612</v>
      </c>
      <c r="D113" s="3">
        <f>SUM(D$3:D18)</f>
        <v>691</v>
      </c>
      <c r="E113" s="3">
        <f>SUM(E$3:E18)</f>
        <v>757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823</v>
      </c>
      <c r="C114" s="3">
        <f>SUM(C$3:C19)</f>
        <v>660</v>
      </c>
      <c r="D114" s="3">
        <f>SUM(D$3:D19)</f>
        <v>738</v>
      </c>
      <c r="E114" s="3">
        <f>SUM(E$3:E19)</f>
        <v>796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858</v>
      </c>
      <c r="C115" s="3">
        <f>SUM(C$3:C20)</f>
        <v>710</v>
      </c>
      <c r="D115" s="3">
        <f>SUM(D$3:D20)</f>
        <v>793</v>
      </c>
      <c r="E115" s="3">
        <f>SUM(E$3:E20)</f>
        <v>846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904</v>
      </c>
      <c r="C116" s="3">
        <f>SUM(C$3:C21)</f>
        <v>762</v>
      </c>
      <c r="D116" s="3">
        <f>SUM(D$3:D21)</f>
        <v>871</v>
      </c>
      <c r="E116" s="3">
        <f>SUM(E$3:E21)</f>
        <v>905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982</v>
      </c>
      <c r="C117" s="3">
        <f>SUM(C$3:C22)</f>
        <v>814</v>
      </c>
      <c r="D117" s="3">
        <f>SUM(D$3:D22)</f>
        <v>914</v>
      </c>
      <c r="E117" s="3">
        <f>SUM(E$3:E22)</f>
        <v>938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1020</v>
      </c>
      <c r="C118" s="3">
        <f>SUM(C$3:C23)</f>
        <v>869</v>
      </c>
      <c r="D118" s="3">
        <f>SUM(D$3:D23)</f>
        <v>946</v>
      </c>
      <c r="E118" s="3">
        <f>SUM(E$3:E23)</f>
        <v>976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1059</v>
      </c>
      <c r="C119" s="3">
        <f>SUM(C$3:C24)</f>
        <v>928</v>
      </c>
      <c r="D119" s="3">
        <f>SUM(D$3:D24)</f>
        <v>1006</v>
      </c>
      <c r="E119" s="3">
        <f>SUM(E$3:E24)</f>
        <v>1028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1104</v>
      </c>
      <c r="C120" s="3">
        <f>SUM(C$3:C25)</f>
        <v>988</v>
      </c>
      <c r="D120" s="3">
        <f>SUM(D$3:D25)</f>
        <v>1077</v>
      </c>
      <c r="E120" s="3">
        <f>SUM(E$3:E25)</f>
        <v>1088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1170</v>
      </c>
      <c r="C121" s="3">
        <f>SUM(C$3:C26)</f>
        <v>1052</v>
      </c>
      <c r="D121" s="3">
        <f>SUM(D$3:D26)</f>
        <v>1116</v>
      </c>
      <c r="E121" s="3">
        <f>SUM(E$3:E26)</f>
        <v>1133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1210</v>
      </c>
      <c r="C122" s="3">
        <f>SUM(C$3:C27)</f>
        <v>1118</v>
      </c>
      <c r="D122" s="3">
        <f>SUM(D$3:D27)</f>
        <v>1175</v>
      </c>
      <c r="E122" s="3">
        <f>SUM(E$3:E27)</f>
        <v>1172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1253</v>
      </c>
      <c r="C123" s="3">
        <f>SUM(C$3:C28)</f>
        <v>1189</v>
      </c>
      <c r="D123" s="3">
        <f>SUM(D$3:D28)</f>
        <v>1227</v>
      </c>
      <c r="E123" s="3">
        <f>SUM(E$3:E28)</f>
        <v>1224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1308</v>
      </c>
      <c r="C124" s="3">
        <f>SUM(C$3:C29)</f>
        <v>1267</v>
      </c>
      <c r="D124" s="3">
        <f>SUM(D$3:D29)</f>
        <v>1316</v>
      </c>
      <c r="E124" s="3">
        <f>SUM(E$3:E29)</f>
        <v>1313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1356</v>
      </c>
      <c r="C125" s="3">
        <f>SUM(C$3:C30)</f>
        <v>1356</v>
      </c>
      <c r="D125" s="3">
        <f>SUM(D$3:D30)</f>
        <v>1356</v>
      </c>
      <c r="E125" s="3">
        <f>SUM(E$3:E30)</f>
        <v>1356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D22FC-58E2-4630-B2D4-EF1F34DC1202}">
  <dimension ref="A1:BK307"/>
  <sheetViews>
    <sheetView zoomScale="96" zoomScaleNormal="96" workbookViewId="0">
      <selection activeCell="O15" sqref="O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18 - 24</v>
      </c>
      <c r="G2" s="65">
        <f>Y4</f>
        <v>18</v>
      </c>
      <c r="H2" s="22">
        <f t="shared" ref="H2:H14" si="1">G2+$Y$3</f>
        <v>24</v>
      </c>
      <c r="I2" s="54">
        <f t="shared" ref="I2:I14" si="2">COUNTIF($B$3:$B$86, "&lt;"&amp;H2)</f>
        <v>1</v>
      </c>
      <c r="J2" s="23">
        <f>I2</f>
        <v>1</v>
      </c>
      <c r="K2" s="24">
        <f t="shared" ref="K2:K14" si="3">J2/$J$15</f>
        <v>3.5714285714285712E-2</v>
      </c>
      <c r="L2" s="25">
        <f t="shared" ref="L2:L14" si="4">I2/$J$15</f>
        <v>3.5714285714285712E-2</v>
      </c>
      <c r="N2" s="64" t="s">
        <v>8</v>
      </c>
      <c r="O2" s="63">
        <f>AVERAGE($B$3:$B$86)</f>
        <v>49.821428571428569</v>
      </c>
      <c r="P2" s="63">
        <f>AVERAGE($B$3:$B$86)</f>
        <v>49.821428571428569</v>
      </c>
      <c r="Q2" s="63">
        <f>AVERAGE($B$3:$B$86)</f>
        <v>49.821428571428569</v>
      </c>
      <c r="R2" s="63">
        <f>AVERAGE($D$3:$D$86)</f>
        <v>49.821428571428569</v>
      </c>
      <c r="V2" s="12" t="s">
        <v>27</v>
      </c>
      <c r="Y2" s="12">
        <f>ROUND(O6/10,0)</f>
        <v>6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40</v>
      </c>
      <c r="C3" s="27">
        <v>18</v>
      </c>
      <c r="D3" s="28">
        <v>18</v>
      </c>
      <c r="E3" s="56">
        <v>49</v>
      </c>
      <c r="F3" s="30" t="str">
        <f t="shared" si="0"/>
        <v>24 - 30</v>
      </c>
      <c r="G3" s="31">
        <f t="shared" ref="G3:G14" si="5">H2</f>
        <v>24</v>
      </c>
      <c r="H3" s="32">
        <f t="shared" si="1"/>
        <v>30</v>
      </c>
      <c r="I3" s="54">
        <f t="shared" si="2"/>
        <v>3</v>
      </c>
      <c r="J3" s="58">
        <f t="shared" ref="J3:J14" si="6">I3-I2</f>
        <v>2</v>
      </c>
      <c r="K3" s="47">
        <f t="shared" si="3"/>
        <v>7.1428571428571425E-2</v>
      </c>
      <c r="L3" s="34">
        <f t="shared" si="4"/>
        <v>0.10714285714285714</v>
      </c>
      <c r="N3" s="49" t="s">
        <v>24</v>
      </c>
      <c r="O3" s="52">
        <f>MEDIAN(B$3:B$86)</f>
        <v>51</v>
      </c>
      <c r="P3" s="52">
        <f>MEDIAN(C$3:C$86)</f>
        <v>51</v>
      </c>
      <c r="Q3" s="52">
        <f>MEDIAN(D$3:D$86)</f>
        <v>51</v>
      </c>
      <c r="R3" s="52">
        <f>MEDIAN(E$3:E$86)</f>
        <v>51</v>
      </c>
      <c r="V3" s="12" t="s">
        <v>28</v>
      </c>
      <c r="Y3" s="12">
        <f>ROUND(Y2,-LEN(Y2)+1)</f>
        <v>6</v>
      </c>
      <c r="AN3" s="15">
        <v>1</v>
      </c>
      <c r="AO3" s="15">
        <f t="shared" ref="AO3:AO30" ca="1" si="7">ABS(_xlfn.NORM.INV(RAND(),$AQ$1,$AS$1))</f>
        <v>20.122596068483347</v>
      </c>
      <c r="AP3" s="15">
        <f ca="1">SMALL($AO$3:$AO$30,ROWS(AO$3:AO3))</f>
        <v>13.962300109130652</v>
      </c>
      <c r="AQ3" s="35">
        <f t="shared" ref="AQ3:AQ30" ca="1" si="8">AR3+RAND()</f>
        <v>1.4593396947276007</v>
      </c>
      <c r="AR3" s="35">
        <v>1</v>
      </c>
      <c r="AS3" s="4">
        <f t="shared" ref="AS3:AS30" ca="1" si="9">ROUNDUP(AP3*AQ3,0)</f>
        <v>21</v>
      </c>
      <c r="AT3" s="4">
        <f t="shared" ref="AT3:AT30" ca="1" si="10">RAND()</f>
        <v>2.0737096724548598E-2</v>
      </c>
      <c r="AU3" s="4">
        <f ca="1">INDEX($AS$3:$AS$30,MATCH(SMALL($AT$3:$AT$30,ROWS(AT$3:AT3)),$AT$3:$AT$30,0))</f>
        <v>21</v>
      </c>
      <c r="AV3" s="4">
        <f ca="1">SMALL($AS$3:$AS$30,ROWS(AV$3:AV3))</f>
        <v>21</v>
      </c>
      <c r="AW3" s="12">
        <f ca="1">VLOOKUP(SMALL($BB$3:$BB$16,AX3),$BB$3:$BC$30,2,0)</f>
        <v>36</v>
      </c>
      <c r="AX3" s="12">
        <v>1</v>
      </c>
      <c r="BA3" s="12">
        <v>1</v>
      </c>
      <c r="BB3" s="12">
        <f t="shared" ref="BB3:BB30" ca="1" si="11">RAND()</f>
        <v>0.1059296961113122</v>
      </c>
      <c r="BC3" s="12">
        <f t="shared" ref="BC3:BC30" ca="1" si="12">AV3</f>
        <v>21</v>
      </c>
    </row>
    <row r="4" spans="1:55" ht="17.25" thickBot="1" x14ac:dyDescent="0.35">
      <c r="A4" s="1">
        <v>2</v>
      </c>
      <c r="B4" s="26">
        <v>53</v>
      </c>
      <c r="C4" s="27">
        <v>25</v>
      </c>
      <c r="D4" s="28">
        <v>30</v>
      </c>
      <c r="E4" s="56">
        <v>54</v>
      </c>
      <c r="F4" s="30" t="str">
        <f t="shared" si="0"/>
        <v>30 - 36</v>
      </c>
      <c r="G4" s="31">
        <f t="shared" si="5"/>
        <v>30</v>
      </c>
      <c r="H4" s="32">
        <f t="shared" si="1"/>
        <v>36</v>
      </c>
      <c r="I4" s="54">
        <f t="shared" si="2"/>
        <v>6</v>
      </c>
      <c r="J4" s="58">
        <f t="shared" si="6"/>
        <v>3</v>
      </c>
      <c r="K4" s="47">
        <f t="shared" si="3"/>
        <v>0.10714285714285714</v>
      </c>
      <c r="L4" s="34">
        <f t="shared" si="4"/>
        <v>0.21428571428571427</v>
      </c>
      <c r="N4" s="62" t="s">
        <v>9</v>
      </c>
      <c r="O4" s="61">
        <f>MAX(B$3:B$86)</f>
        <v>81</v>
      </c>
      <c r="P4" s="61">
        <f>MAX(C$3:C$86)</f>
        <v>81</v>
      </c>
      <c r="Q4" s="61">
        <f>MAX(D$3:D$86)</f>
        <v>81</v>
      </c>
      <c r="R4" s="61">
        <f>MAX(E$3:E$86)</f>
        <v>81</v>
      </c>
      <c r="V4" s="12" t="s">
        <v>29</v>
      </c>
      <c r="Y4" s="12">
        <f>Y3*INT(O5/Y3)</f>
        <v>18</v>
      </c>
      <c r="AN4" s="15">
        <v>2</v>
      </c>
      <c r="AO4" s="15">
        <f t="shared" ca="1" si="7"/>
        <v>29.581075436202234</v>
      </c>
      <c r="AP4" s="15">
        <f ca="1">SMALL($AO$3:$AO$30,ROWS(AO$3:AO4))</f>
        <v>18.132667911726855</v>
      </c>
      <c r="AQ4" s="35">
        <f t="shared" ca="1" si="8"/>
        <v>2.3184720583722376</v>
      </c>
      <c r="AR4" s="35">
        <v>1.5</v>
      </c>
      <c r="AS4" s="4">
        <f t="shared" ca="1" si="9"/>
        <v>43</v>
      </c>
      <c r="AT4" s="4">
        <f t="shared" ca="1" si="10"/>
        <v>0.75896457658666938</v>
      </c>
      <c r="AU4" s="4">
        <f ca="1">INDEX($AS$3:$AS$30,MATCH(SMALL($AT$3:$AT$30,ROWS(AT$3:AT4)),$AT$3:$AT$30,0))</f>
        <v>100</v>
      </c>
      <c r="AV4" s="4">
        <f ca="1">SMALL($AS$3:$AS$30,ROWS(AV$3:AV4))</f>
        <v>21</v>
      </c>
      <c r="AW4" s="12">
        <f ca="1">VLOOKUP(SMALL($BB$17:$BB$30,AX4),$BB$17:$BC$30,2,0)</f>
        <v>66</v>
      </c>
      <c r="AX4" s="12">
        <v>1</v>
      </c>
      <c r="BA4" s="12">
        <v>2</v>
      </c>
      <c r="BB4" s="12">
        <f t="shared" ca="1" si="11"/>
        <v>0.76817696991132411</v>
      </c>
      <c r="BC4" s="12">
        <f t="shared" ca="1" si="12"/>
        <v>21</v>
      </c>
    </row>
    <row r="5" spans="1:55" ht="17.25" thickBot="1" x14ac:dyDescent="0.35">
      <c r="A5" s="1">
        <v>3</v>
      </c>
      <c r="B5" s="26">
        <v>65</v>
      </c>
      <c r="C5" s="27">
        <v>29</v>
      </c>
      <c r="D5" s="28">
        <v>37</v>
      </c>
      <c r="E5" s="56">
        <v>73</v>
      </c>
      <c r="F5" s="30" t="str">
        <f t="shared" si="0"/>
        <v>36 - 42</v>
      </c>
      <c r="G5" s="31">
        <f t="shared" si="5"/>
        <v>36</v>
      </c>
      <c r="H5" s="32">
        <f t="shared" si="1"/>
        <v>42</v>
      </c>
      <c r="I5" s="54">
        <f t="shared" si="2"/>
        <v>10</v>
      </c>
      <c r="J5" s="58">
        <f t="shared" si="6"/>
        <v>4</v>
      </c>
      <c r="K5" s="47">
        <f t="shared" si="3"/>
        <v>0.14285714285714285</v>
      </c>
      <c r="L5" s="34">
        <f t="shared" si="4"/>
        <v>0.35714285714285715</v>
      </c>
      <c r="N5" s="62" t="s">
        <v>10</v>
      </c>
      <c r="O5" s="61">
        <f>MIN(B$3:B$84)</f>
        <v>18</v>
      </c>
      <c r="P5" s="61">
        <f>MIN(C$3:C$84)</f>
        <v>18</v>
      </c>
      <c r="Q5" s="61">
        <f>MIN(D$3:D$84)</f>
        <v>18</v>
      </c>
      <c r="R5" s="61">
        <f>MIN(E$3:E$84)</f>
        <v>18</v>
      </c>
      <c r="V5" s="12" t="s">
        <v>26</v>
      </c>
      <c r="Y5" s="12">
        <f>ROUNDUP(O4/Y3,0)</f>
        <v>14</v>
      </c>
      <c r="AN5" s="15">
        <v>3</v>
      </c>
      <c r="AO5" s="15">
        <f t="shared" ca="1" si="7"/>
        <v>18.889873624602171</v>
      </c>
      <c r="AP5" s="15">
        <f ca="1">SMALL($AO$3:$AO$30,ROWS(AO$3:AO5))</f>
        <v>18.889873624602171</v>
      </c>
      <c r="AQ5" s="35">
        <f t="shared" ca="1" si="8"/>
        <v>2.7234741514017724</v>
      </c>
      <c r="AR5" s="35">
        <v>2</v>
      </c>
      <c r="AS5" s="4">
        <f t="shared" ca="1" si="9"/>
        <v>52</v>
      </c>
      <c r="AT5" s="4">
        <f t="shared" ca="1" si="10"/>
        <v>0.10292253405911145</v>
      </c>
      <c r="AU5" s="4">
        <f ca="1">INDEX($AS$3:$AS$30,MATCH(SMALL($AT$3:$AT$30,ROWS(AT$3:AT5)),$AT$3:$AT$30,0))</f>
        <v>52</v>
      </c>
      <c r="AV5" s="4">
        <f ca="1">SMALL($AS$3:$AS$30,ROWS(AV$3:AV5))</f>
        <v>35</v>
      </c>
      <c r="AW5" s="12">
        <f ca="1">VLOOKUP(SMALL($BB$17:$BB$30,AX5),$BB$17:$BC$30,2,0)</f>
        <v>76</v>
      </c>
      <c r="AX5" s="12">
        <v>2</v>
      </c>
      <c r="BA5" s="12">
        <v>3</v>
      </c>
      <c r="BB5" s="12">
        <f t="shared" ca="1" si="11"/>
        <v>0.20800837380763182</v>
      </c>
      <c r="BC5" s="12">
        <f t="shared" ca="1" si="12"/>
        <v>35</v>
      </c>
    </row>
    <row r="6" spans="1:55" ht="17.25" thickBot="1" x14ac:dyDescent="0.35">
      <c r="A6" s="1">
        <v>4</v>
      </c>
      <c r="B6" s="26">
        <v>30</v>
      </c>
      <c r="C6" s="27">
        <v>30</v>
      </c>
      <c r="D6" s="28">
        <v>33</v>
      </c>
      <c r="E6" s="56">
        <v>30</v>
      </c>
      <c r="F6" s="30" t="str">
        <f t="shared" si="0"/>
        <v>42 - 48</v>
      </c>
      <c r="G6" s="31">
        <f t="shared" si="5"/>
        <v>42</v>
      </c>
      <c r="H6" s="32">
        <f t="shared" si="1"/>
        <v>48</v>
      </c>
      <c r="I6" s="54">
        <f t="shared" si="2"/>
        <v>12</v>
      </c>
      <c r="J6" s="58">
        <f t="shared" si="6"/>
        <v>2</v>
      </c>
      <c r="K6" s="47">
        <f t="shared" si="3"/>
        <v>7.1428571428571425E-2</v>
      </c>
      <c r="L6" s="34">
        <f t="shared" si="4"/>
        <v>0.42857142857142855</v>
      </c>
      <c r="N6" s="62" t="s">
        <v>1</v>
      </c>
      <c r="O6" s="61">
        <f>O4-O5</f>
        <v>63</v>
      </c>
      <c r="P6" s="61">
        <f>P4-P5</f>
        <v>63</v>
      </c>
      <c r="Q6" s="61">
        <f>Q4-Q5</f>
        <v>63</v>
      </c>
      <c r="R6" s="61">
        <f>R4-R5</f>
        <v>63</v>
      </c>
      <c r="V6" s="12" t="s">
        <v>30</v>
      </c>
      <c r="Y6" s="12">
        <f>Y5*Y3</f>
        <v>84</v>
      </c>
      <c r="AN6" s="15">
        <v>4</v>
      </c>
      <c r="AO6" s="15">
        <f t="shared" ca="1" si="7"/>
        <v>32.18302828158275</v>
      </c>
      <c r="AP6" s="15">
        <f ca="1">SMALL($AO$3:$AO$30,ROWS(AO$3:AO6))</f>
        <v>20.122596068483347</v>
      </c>
      <c r="AQ6" s="35">
        <f t="shared" ca="1" si="8"/>
        <v>1.0349543806151127</v>
      </c>
      <c r="AR6" s="35">
        <v>1</v>
      </c>
      <c r="AS6" s="4">
        <f t="shared" ca="1" si="9"/>
        <v>21</v>
      </c>
      <c r="AT6" s="4">
        <f t="shared" ca="1" si="10"/>
        <v>0.29884569466546995</v>
      </c>
      <c r="AU6" s="4">
        <f ca="1">INDEX($AS$3:$AS$30,MATCH(SMALL($AT$3:$AT$30,ROWS(AT$3:AT6)),$AT$3:$AT$30,0))</f>
        <v>41</v>
      </c>
      <c r="AV6" s="4">
        <f ca="1">SMALL($AS$3:$AS$30,ROWS(AV$3:AV6))</f>
        <v>36</v>
      </c>
      <c r="AW6" s="12">
        <f ca="1">VLOOKUP(SMALL($BB$3:$BB$16,AX6),$BB$3:$BC$30,2,0)</f>
        <v>21</v>
      </c>
      <c r="AX6" s="12">
        <v>2</v>
      </c>
      <c r="BA6" s="12">
        <v>4</v>
      </c>
      <c r="BB6" s="12">
        <f t="shared" ca="1" si="11"/>
        <v>8.1025769551311799E-2</v>
      </c>
      <c r="BC6" s="12">
        <f t="shared" ca="1" si="12"/>
        <v>36</v>
      </c>
    </row>
    <row r="7" spans="1:55" ht="17.25" thickBot="1" x14ac:dyDescent="0.35">
      <c r="A7" s="1">
        <v>5</v>
      </c>
      <c r="B7" s="26">
        <v>46</v>
      </c>
      <c r="C7" s="27">
        <v>30</v>
      </c>
      <c r="D7" s="28">
        <v>40</v>
      </c>
      <c r="E7" s="56">
        <v>37</v>
      </c>
      <c r="F7" s="30" t="str">
        <f t="shared" si="0"/>
        <v>48 - 54</v>
      </c>
      <c r="G7" s="31">
        <f t="shared" si="5"/>
        <v>48</v>
      </c>
      <c r="H7" s="32">
        <f t="shared" si="1"/>
        <v>54</v>
      </c>
      <c r="I7" s="54">
        <f t="shared" si="2"/>
        <v>16</v>
      </c>
      <c r="J7" s="58">
        <f t="shared" si="6"/>
        <v>4</v>
      </c>
      <c r="K7" s="47">
        <f t="shared" si="3"/>
        <v>0.14285714285714285</v>
      </c>
      <c r="L7" s="34">
        <f t="shared" si="4"/>
        <v>0.5714285714285714</v>
      </c>
      <c r="N7" s="62" t="s">
        <v>11</v>
      </c>
      <c r="O7" s="61">
        <f>_xlfn.STDEV.S(B$3:B$86)</f>
        <v>16.291450999262644</v>
      </c>
      <c r="P7" s="61">
        <f>_xlfn.STDEV.S(C$3:C$86)</f>
        <v>16.291450999262644</v>
      </c>
      <c r="Q7" s="61">
        <f>_xlfn.STDEV.S(D$3:D$86)</f>
        <v>16.291450999262644</v>
      </c>
      <c r="R7" s="61">
        <f>_xlfn.STDEV.S(E$3:E$86)</f>
        <v>16.291450999262644</v>
      </c>
      <c r="V7" s="12" t="s">
        <v>31</v>
      </c>
      <c r="Y7" s="12">
        <v>4</v>
      </c>
      <c r="AN7" s="15">
        <v>5</v>
      </c>
      <c r="AO7" s="15">
        <f t="shared" ca="1" si="7"/>
        <v>24.464307652500025</v>
      </c>
      <c r="AP7" s="15">
        <f ca="1">SMALL($AO$3:$AO$30,ROWS(AO$3:AO7))</f>
        <v>20.142811750637399</v>
      </c>
      <c r="AQ7" s="35">
        <f t="shared" ca="1" si="8"/>
        <v>1.80094648309693</v>
      </c>
      <c r="AR7" s="35">
        <f t="shared" ref="AR7:AR30" si="13">AR3</f>
        <v>1</v>
      </c>
      <c r="AS7" s="4">
        <f t="shared" ca="1" si="9"/>
        <v>37</v>
      </c>
      <c r="AT7" s="4">
        <f t="shared" ca="1" si="10"/>
        <v>0.68656934572393236</v>
      </c>
      <c r="AU7" s="4">
        <f ca="1">INDEX($AS$3:$AS$30,MATCH(SMALL($AT$3:$AT$30,ROWS(AT$3:AT7)),$AT$3:$AT$30,0))</f>
        <v>60</v>
      </c>
      <c r="AV7" s="4">
        <f ca="1">SMALL($AS$3:$AS$30,ROWS(AV$3:AV7))</f>
        <v>37</v>
      </c>
      <c r="AW7" s="12">
        <f ca="1">VLOOKUP(SMALL($BB$3:$BB$16,AX7),$BB$3:$BC$30,2,0)</f>
        <v>45</v>
      </c>
      <c r="AX7" s="12">
        <f t="shared" ref="AX7:AX30" si="14">2+AX3</f>
        <v>3</v>
      </c>
      <c r="BA7" s="12">
        <v>5</v>
      </c>
      <c r="BB7" s="12">
        <f t="shared" ca="1" si="11"/>
        <v>0.28965090176013941</v>
      </c>
      <c r="BC7" s="12">
        <f t="shared" ca="1" si="12"/>
        <v>37</v>
      </c>
    </row>
    <row r="8" spans="1:55" ht="17.25" thickBot="1" x14ac:dyDescent="0.35">
      <c r="A8" s="1">
        <v>6</v>
      </c>
      <c r="B8" s="26">
        <v>51</v>
      </c>
      <c r="C8" s="27">
        <v>33</v>
      </c>
      <c r="D8" s="28">
        <v>51</v>
      </c>
      <c r="E8" s="56">
        <v>51</v>
      </c>
      <c r="F8" s="30" t="str">
        <f t="shared" si="0"/>
        <v>54 - 60</v>
      </c>
      <c r="G8" s="31">
        <f t="shared" si="5"/>
        <v>54</v>
      </c>
      <c r="H8" s="32">
        <f t="shared" si="1"/>
        <v>60</v>
      </c>
      <c r="I8" s="54">
        <f t="shared" si="2"/>
        <v>20</v>
      </c>
      <c r="J8" s="58">
        <f t="shared" si="6"/>
        <v>4</v>
      </c>
      <c r="K8" s="47">
        <f t="shared" si="3"/>
        <v>0.14285714285714285</v>
      </c>
      <c r="L8" s="34">
        <f t="shared" si="4"/>
        <v>0.7142857142857143</v>
      </c>
      <c r="N8" s="62" t="s">
        <v>12</v>
      </c>
      <c r="O8" s="61">
        <f>O7/O2</f>
        <v>0.32699686593502081</v>
      </c>
      <c r="P8" s="61">
        <f>P7/P2</f>
        <v>0.32699686593502081</v>
      </c>
      <c r="Q8" s="61">
        <f>Q7/Q2</f>
        <v>0.32699686593502081</v>
      </c>
      <c r="R8" s="61">
        <f>R7/R2</f>
        <v>0.32699686593502081</v>
      </c>
      <c r="AN8" s="15">
        <v>6</v>
      </c>
      <c r="AO8" s="15">
        <f t="shared" ca="1" si="7"/>
        <v>25.891091955446083</v>
      </c>
      <c r="AP8" s="15">
        <f ca="1">SMALL($AO$3:$AO$30,ROWS(AO$3:AO8))</f>
        <v>20.76062059267003</v>
      </c>
      <c r="AQ8" s="35">
        <f t="shared" ca="1" si="8"/>
        <v>1.9520247554008883</v>
      </c>
      <c r="AR8" s="35">
        <f t="shared" si="13"/>
        <v>1.5</v>
      </c>
      <c r="AS8" s="4">
        <f t="shared" ca="1" si="9"/>
        <v>41</v>
      </c>
      <c r="AT8" s="4">
        <f t="shared" ca="1" si="10"/>
        <v>0.12791615196466333</v>
      </c>
      <c r="AU8" s="4">
        <f ca="1">INDEX($AS$3:$AS$30,MATCH(SMALL($AT$3:$AT$30,ROWS(AT$3:AT8)),$AT$3:$AT$30,0))</f>
        <v>76</v>
      </c>
      <c r="AV8" s="4">
        <f ca="1">SMALL($AS$3:$AS$30,ROWS(AV$3:AV8))</f>
        <v>37</v>
      </c>
      <c r="AW8" s="12">
        <f ca="1">VLOOKUP(SMALL($BB$17:$BB$30,AX8),$BB$17:$BC$30,2,0)</f>
        <v>62</v>
      </c>
      <c r="AX8" s="12">
        <f t="shared" si="14"/>
        <v>3</v>
      </c>
      <c r="BA8" s="12">
        <v>6</v>
      </c>
      <c r="BB8" s="12">
        <f t="shared" ca="1" si="11"/>
        <v>0.70873227784109605</v>
      </c>
      <c r="BC8" s="12">
        <f t="shared" ca="1" si="12"/>
        <v>37</v>
      </c>
    </row>
    <row r="9" spans="1:55" ht="17.25" thickBot="1" x14ac:dyDescent="0.35">
      <c r="A9" s="1">
        <v>7</v>
      </c>
      <c r="B9" s="26">
        <v>39</v>
      </c>
      <c r="C9" s="27">
        <v>37</v>
      </c>
      <c r="D9" s="28">
        <v>51</v>
      </c>
      <c r="E9" s="56">
        <v>70</v>
      </c>
      <c r="F9" s="30" t="str">
        <f t="shared" si="0"/>
        <v>60 - 66</v>
      </c>
      <c r="G9" s="31">
        <f t="shared" si="5"/>
        <v>60</v>
      </c>
      <c r="H9" s="32">
        <f t="shared" si="1"/>
        <v>66</v>
      </c>
      <c r="I9" s="54">
        <f t="shared" si="2"/>
        <v>23</v>
      </c>
      <c r="J9" s="58">
        <f t="shared" si="6"/>
        <v>3</v>
      </c>
      <c r="K9" s="47">
        <f t="shared" si="3"/>
        <v>0.10714285714285714</v>
      </c>
      <c r="L9" s="34">
        <f t="shared" si="4"/>
        <v>0.8214285714285714</v>
      </c>
      <c r="N9" s="49" t="s">
        <v>25</v>
      </c>
      <c r="O9" s="50">
        <f>O2/O3</f>
        <v>0.97689075630252098</v>
      </c>
      <c r="P9" s="50">
        <f>P2/P3</f>
        <v>0.97689075630252098</v>
      </c>
      <c r="Q9" s="50">
        <f>Q2/Q3</f>
        <v>0.97689075630252098</v>
      </c>
      <c r="R9" s="50">
        <f>R2/R3</f>
        <v>0.97689075630252098</v>
      </c>
      <c r="AN9" s="15">
        <v>8</v>
      </c>
      <c r="AO9" s="15">
        <f t="shared" ca="1" si="7"/>
        <v>32.340250376138101</v>
      </c>
      <c r="AP9" s="15">
        <f ca="1">SMALL($AO$3:$AO$30,ROWS(AO$3:AO9))</f>
        <v>21.46337265268301</v>
      </c>
      <c r="AQ9" s="35">
        <f t="shared" ca="1" si="8"/>
        <v>2.6465365466085542</v>
      </c>
      <c r="AR9" s="35">
        <f t="shared" si="13"/>
        <v>2</v>
      </c>
      <c r="AS9" s="4">
        <f t="shared" ca="1" si="9"/>
        <v>57</v>
      </c>
      <c r="AT9" s="4">
        <f t="shared" ca="1" si="10"/>
        <v>0.62235310655430132</v>
      </c>
      <c r="AU9" s="4">
        <f ca="1">INDEX($AS$3:$AS$30,MATCH(SMALL($AT$3:$AT$30,ROWS(AT$3:AT9)),$AT$3:$AT$30,0))</f>
        <v>63</v>
      </c>
      <c r="AV9" s="4">
        <f ca="1">SMALL($AS$3:$AS$30,ROWS(AV$3:AV9))</f>
        <v>38</v>
      </c>
      <c r="AW9" s="12">
        <f ca="1">VLOOKUP(SMALL($BB$17:$BB$30,AX9),$BB$17:$BC$30,2,0)</f>
        <v>64</v>
      </c>
      <c r="AX9" s="12">
        <f t="shared" si="14"/>
        <v>4</v>
      </c>
      <c r="BA9" s="12">
        <v>7</v>
      </c>
      <c r="BB9" s="12">
        <f t="shared" ca="1" si="11"/>
        <v>0.66358434695931534</v>
      </c>
      <c r="BC9" s="12">
        <f t="shared" ca="1" si="12"/>
        <v>38</v>
      </c>
    </row>
    <row r="10" spans="1:55" ht="17.25" thickBot="1" x14ac:dyDescent="0.35">
      <c r="A10" s="1">
        <v>8</v>
      </c>
      <c r="B10" s="26">
        <v>33</v>
      </c>
      <c r="C10" s="27">
        <v>38</v>
      </c>
      <c r="D10" s="28">
        <v>29</v>
      </c>
      <c r="E10" s="56">
        <v>51</v>
      </c>
      <c r="F10" s="30" t="str">
        <f t="shared" si="0"/>
        <v>66 - 72</v>
      </c>
      <c r="G10" s="31">
        <f t="shared" si="5"/>
        <v>66</v>
      </c>
      <c r="H10" s="32">
        <f t="shared" si="1"/>
        <v>72</v>
      </c>
      <c r="I10" s="54">
        <f t="shared" si="2"/>
        <v>25</v>
      </c>
      <c r="J10" s="58">
        <f t="shared" si="6"/>
        <v>2</v>
      </c>
      <c r="K10" s="47">
        <f t="shared" si="3"/>
        <v>7.1428571428571425E-2</v>
      </c>
      <c r="L10" s="34">
        <f t="shared" si="4"/>
        <v>0.8928571428571429</v>
      </c>
      <c r="N10" s="60" t="s">
        <v>23</v>
      </c>
      <c r="O10" s="59">
        <f>O6/O2</f>
        <v>1.2645161290322582</v>
      </c>
      <c r="P10" s="59">
        <f>P6/P2</f>
        <v>1.2645161290322582</v>
      </c>
      <c r="Q10" s="59">
        <f>Q6/Q2</f>
        <v>1.2645161290322582</v>
      </c>
      <c r="R10" s="59">
        <f>R6/R2</f>
        <v>1.2645161290322582</v>
      </c>
      <c r="AN10" s="15">
        <v>7</v>
      </c>
      <c r="AO10" s="15">
        <f t="shared" ca="1" si="7"/>
        <v>34.254738623122989</v>
      </c>
      <c r="AP10" s="15">
        <f ca="1">SMALL($AO$3:$AO$30,ROWS(AO$3:AO10))</f>
        <v>22.776015516931743</v>
      </c>
      <c r="AQ10" s="35">
        <f t="shared" ca="1" si="8"/>
        <v>1.8145001341863591</v>
      </c>
      <c r="AR10" s="35">
        <f t="shared" si="13"/>
        <v>1</v>
      </c>
      <c r="AS10" s="4">
        <f t="shared" ca="1" si="9"/>
        <v>42</v>
      </c>
      <c r="AT10" s="4">
        <f t="shared" ca="1" si="10"/>
        <v>0.24764449686069734</v>
      </c>
      <c r="AU10" s="4">
        <f ca="1">INDEX($AS$3:$AS$30,MATCH(SMALL($AT$3:$AT$30,ROWS(AT$3:AT10)),$AT$3:$AT$30,0))</f>
        <v>42</v>
      </c>
      <c r="AV10" s="4">
        <f ca="1">SMALL($AS$3:$AS$30,ROWS(AV$3:AV10))</f>
        <v>40</v>
      </c>
      <c r="AW10" s="12">
        <f ca="1">VLOOKUP(SMALL($BB$3:$BB$16,AX10),$BB$3:$BC$30,2,0)</f>
        <v>35</v>
      </c>
      <c r="AX10" s="12">
        <f t="shared" si="14"/>
        <v>4</v>
      </c>
      <c r="BA10" s="12">
        <v>8</v>
      </c>
      <c r="BB10" s="12">
        <f t="shared" ca="1" si="11"/>
        <v>0.29459201857545725</v>
      </c>
      <c r="BC10" s="12">
        <f t="shared" ca="1" si="12"/>
        <v>40</v>
      </c>
    </row>
    <row r="11" spans="1:55" ht="17.25" thickBot="1" x14ac:dyDescent="0.35">
      <c r="A11" s="1">
        <v>9</v>
      </c>
      <c r="B11" s="26">
        <v>81</v>
      </c>
      <c r="C11" s="27">
        <v>39</v>
      </c>
      <c r="D11" s="28">
        <v>25</v>
      </c>
      <c r="E11" s="56">
        <v>18</v>
      </c>
      <c r="F11" s="30" t="str">
        <f t="shared" si="0"/>
        <v>72 - 78</v>
      </c>
      <c r="G11" s="31">
        <f t="shared" si="5"/>
        <v>72</v>
      </c>
      <c r="H11" s="32">
        <f t="shared" si="1"/>
        <v>78</v>
      </c>
      <c r="I11" s="54">
        <f t="shared" si="2"/>
        <v>27</v>
      </c>
      <c r="J11" s="58">
        <f t="shared" si="6"/>
        <v>2</v>
      </c>
      <c r="K11" s="47">
        <f t="shared" si="3"/>
        <v>7.1428571428571425E-2</v>
      </c>
      <c r="L11" s="34">
        <f t="shared" si="4"/>
        <v>0.9642857142857143</v>
      </c>
      <c r="AN11" s="15">
        <v>12</v>
      </c>
      <c r="AO11" s="15">
        <f t="shared" ca="1" si="7"/>
        <v>33.706421870455543</v>
      </c>
      <c r="AP11" s="15">
        <f ca="1">SMALL($AO$3:$AO$30,ROWS(AO$3:AO11))</f>
        <v>24.464307652500025</v>
      </c>
      <c r="AQ11" s="35">
        <f t="shared" ca="1" si="8"/>
        <v>1.5199135057585824</v>
      </c>
      <c r="AR11" s="35">
        <f t="shared" si="13"/>
        <v>1</v>
      </c>
      <c r="AS11" s="4">
        <f t="shared" ca="1" si="9"/>
        <v>38</v>
      </c>
      <c r="AT11" s="4">
        <f t="shared" ca="1" si="10"/>
        <v>0.80327043487282934</v>
      </c>
      <c r="AU11" s="4">
        <f ca="1">INDEX($AS$3:$AS$30,MATCH(SMALL($AT$3:$AT$30,ROWS(AT$3:AT11)),$AT$3:$AT$30,0))</f>
        <v>21</v>
      </c>
      <c r="AV11" s="4">
        <f ca="1">SMALL($AS$3:$AS$30,ROWS(AV$3:AV11))</f>
        <v>41</v>
      </c>
      <c r="AW11" s="12">
        <f ca="1">VLOOKUP(SMALL($BB$3:$BB$16,AX11),$BB$3:$BC$30,2,0)</f>
        <v>37</v>
      </c>
      <c r="AX11" s="12">
        <f t="shared" si="14"/>
        <v>5</v>
      </c>
      <c r="BA11" s="12">
        <v>9</v>
      </c>
      <c r="BB11" s="12">
        <f t="shared" ca="1" si="11"/>
        <v>0.55222391828549655</v>
      </c>
      <c r="BC11" s="12">
        <f t="shared" ca="1" si="12"/>
        <v>41</v>
      </c>
    </row>
    <row r="12" spans="1:55" ht="17.25" thickBot="1" x14ac:dyDescent="0.35">
      <c r="A12" s="1">
        <v>10</v>
      </c>
      <c r="B12" s="26">
        <v>37</v>
      </c>
      <c r="C12" s="27">
        <v>40</v>
      </c>
      <c r="D12" s="28">
        <v>54</v>
      </c>
      <c r="E12" s="56">
        <v>81</v>
      </c>
      <c r="F12" s="30" t="str">
        <f t="shared" si="0"/>
        <v>78 - 84</v>
      </c>
      <c r="G12" s="31">
        <f t="shared" si="5"/>
        <v>78</v>
      </c>
      <c r="H12" s="32">
        <f t="shared" si="1"/>
        <v>84</v>
      </c>
      <c r="I12" s="54">
        <f t="shared" si="2"/>
        <v>28</v>
      </c>
      <c r="J12" s="58">
        <f t="shared" si="6"/>
        <v>1</v>
      </c>
      <c r="K12" s="47">
        <f t="shared" si="3"/>
        <v>3.5714285714285712E-2</v>
      </c>
      <c r="L12" s="34">
        <f t="shared" si="4"/>
        <v>1</v>
      </c>
      <c r="AN12" s="15">
        <v>9</v>
      </c>
      <c r="AO12" s="15">
        <f t="shared" ca="1" si="7"/>
        <v>33.79592995593714</v>
      </c>
      <c r="AP12" s="15">
        <f ca="1">SMALL($AO$3:$AO$30,ROWS(AO$3:AO12))</f>
        <v>25.182778958567571</v>
      </c>
      <c r="AQ12" s="35">
        <f t="shared" ca="1" si="8"/>
        <v>2.454635271580095</v>
      </c>
      <c r="AR12" s="35">
        <f t="shared" si="13"/>
        <v>1.5</v>
      </c>
      <c r="AS12" s="4">
        <f t="shared" ca="1" si="9"/>
        <v>62</v>
      </c>
      <c r="AT12" s="4">
        <f t="shared" ca="1" si="10"/>
        <v>0.73103324427400218</v>
      </c>
      <c r="AU12" s="4">
        <f ca="1">INDEX($AS$3:$AS$30,MATCH(SMALL($AT$3:$AT$30,ROWS(AT$3:AT12)),$AT$3:$AT$30,0))</f>
        <v>37</v>
      </c>
      <c r="AV12" s="4">
        <f ca="1">SMALL($AS$3:$AS$30,ROWS(AV$3:AV12))</f>
        <v>42</v>
      </c>
      <c r="AW12" s="12">
        <f ca="1">VLOOKUP(SMALL($BB$17:$BB$30,AX12),$BB$17:$BC$30,2,0)</f>
        <v>70</v>
      </c>
      <c r="AX12" s="12">
        <f t="shared" si="14"/>
        <v>5</v>
      </c>
      <c r="BA12" s="12">
        <v>10</v>
      </c>
      <c r="BB12" s="12">
        <f t="shared" ca="1" si="11"/>
        <v>0.57847715580429671</v>
      </c>
      <c r="BC12" s="12">
        <f t="shared" ca="1" si="12"/>
        <v>42</v>
      </c>
    </row>
    <row r="13" spans="1:55" ht="17.25" thickBot="1" x14ac:dyDescent="0.35">
      <c r="A13" s="1">
        <v>11</v>
      </c>
      <c r="B13" s="26">
        <v>57</v>
      </c>
      <c r="C13" s="27">
        <v>46</v>
      </c>
      <c r="D13" s="28">
        <v>70</v>
      </c>
      <c r="E13" s="56">
        <v>58</v>
      </c>
      <c r="F13" s="30" t="str">
        <f t="shared" si="0"/>
        <v>84 - 90</v>
      </c>
      <c r="G13" s="31">
        <f t="shared" si="5"/>
        <v>84</v>
      </c>
      <c r="H13" s="32">
        <f t="shared" si="1"/>
        <v>90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31.165240802485698</v>
      </c>
      <c r="AP13" s="15">
        <f ca="1">SMALL($AO$3:$AO$30,ROWS(AO$3:AO13))</f>
        <v>25.687685509242851</v>
      </c>
      <c r="AQ13" s="35">
        <f t="shared" ca="1" si="8"/>
        <v>2.1955908197771414</v>
      </c>
      <c r="AR13" s="35">
        <f t="shared" si="13"/>
        <v>2</v>
      </c>
      <c r="AS13" s="4">
        <f t="shared" ca="1" si="9"/>
        <v>57</v>
      </c>
      <c r="AT13" s="4">
        <f t="shared" ca="1" si="10"/>
        <v>0.45955157100096167</v>
      </c>
      <c r="AU13" s="4">
        <f ca="1">INDEX($AS$3:$AS$30,MATCH(SMALL($AT$3:$AT$30,ROWS(AT$3:AT13)),$AT$3:$AT$30,0))</f>
        <v>56</v>
      </c>
      <c r="AV13" s="4">
        <f ca="1">SMALL($AS$3:$AS$30,ROWS(AV$3:AV13))</f>
        <v>43</v>
      </c>
      <c r="AW13" s="12">
        <f ca="1">VLOOKUP(SMALL($BB$17:$BB$30,AX13),$BB$17:$BC$30,2,0)</f>
        <v>100</v>
      </c>
      <c r="AX13" s="12">
        <f t="shared" si="14"/>
        <v>6</v>
      </c>
      <c r="BA13" s="12">
        <v>11</v>
      </c>
      <c r="BB13" s="12">
        <f t="shared" ca="1" si="11"/>
        <v>0.52250967977768181</v>
      </c>
      <c r="BC13" s="12">
        <f t="shared" ca="1" si="12"/>
        <v>43</v>
      </c>
    </row>
    <row r="14" spans="1:55" ht="17.25" thickBot="1" x14ac:dyDescent="0.35">
      <c r="A14" s="1">
        <v>12</v>
      </c>
      <c r="B14" s="26">
        <v>66</v>
      </c>
      <c r="C14" s="27">
        <v>46</v>
      </c>
      <c r="D14" s="28">
        <v>38</v>
      </c>
      <c r="E14" s="56">
        <v>33</v>
      </c>
      <c r="F14" s="36" t="str">
        <f t="shared" si="0"/>
        <v>90 - 96</v>
      </c>
      <c r="G14" s="37">
        <f t="shared" si="5"/>
        <v>90</v>
      </c>
      <c r="H14" s="38">
        <f t="shared" si="1"/>
        <v>96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32.737653964155236</v>
      </c>
      <c r="AP14" s="15">
        <f ca="1">SMALL($AO$3:$AO$30,ROWS(AO$3:AO14))</f>
        <v>25.769601470169174</v>
      </c>
      <c r="AQ14" s="35">
        <f t="shared" ca="1" si="8"/>
        <v>1.3537688088328315</v>
      </c>
      <c r="AR14" s="35">
        <f t="shared" si="13"/>
        <v>1</v>
      </c>
      <c r="AS14" s="4">
        <f t="shared" ca="1" si="9"/>
        <v>35</v>
      </c>
      <c r="AT14" s="4">
        <f t="shared" ca="1" si="10"/>
        <v>0.75009341990219791</v>
      </c>
      <c r="AU14" s="4">
        <f ca="1">INDEX($AS$3:$AS$30,MATCH(SMALL($AT$3:$AT$30,ROWS(AT$3:AT14)),$AT$3:$AT$30,0))</f>
        <v>55</v>
      </c>
      <c r="AV14" s="4">
        <f ca="1">SMALL($AS$3:$AS$30,ROWS(AV$3:AV14))</f>
        <v>45</v>
      </c>
      <c r="AW14" s="12">
        <f ca="1">VLOOKUP(SMALL($BB$3:$BB$16,AX14),$BB$3:$BC$30,2,0)</f>
        <v>40</v>
      </c>
      <c r="AX14" s="12">
        <f t="shared" si="14"/>
        <v>6</v>
      </c>
      <c r="BA14" s="12">
        <v>12</v>
      </c>
      <c r="BB14" s="12">
        <f t="shared" ca="1" si="11"/>
        <v>0.1105151777940826</v>
      </c>
      <c r="BC14" s="12">
        <f t="shared" ca="1" si="12"/>
        <v>45</v>
      </c>
    </row>
    <row r="15" spans="1:55" ht="16.5" x14ac:dyDescent="0.3">
      <c r="A15" s="1">
        <v>13</v>
      </c>
      <c r="B15" s="26">
        <v>29</v>
      </c>
      <c r="C15" s="27">
        <v>49</v>
      </c>
      <c r="D15" s="28">
        <v>39</v>
      </c>
      <c r="E15" s="56">
        <v>39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 s="47"/>
      <c r="AN15" s="15">
        <v>14</v>
      </c>
      <c r="AO15" s="15">
        <f t="shared" ca="1" si="7"/>
        <v>25.687685509242851</v>
      </c>
      <c r="AP15" s="15">
        <f ca="1">SMALL($AO$3:$AO$30,ROWS(AO$3:AO15))</f>
        <v>25.891091955446083</v>
      </c>
      <c r="AQ15" s="35">
        <f t="shared" ca="1" si="8"/>
        <v>1.521131139939534</v>
      </c>
      <c r="AR15" s="35">
        <f t="shared" si="13"/>
        <v>1</v>
      </c>
      <c r="AS15" s="4">
        <f t="shared" ca="1" si="9"/>
        <v>40</v>
      </c>
      <c r="AT15" s="4">
        <f t="shared" ca="1" si="10"/>
        <v>0.44405903055559659</v>
      </c>
      <c r="AU15" s="4">
        <f ca="1">INDEX($AS$3:$AS$30,MATCH(SMALL($AT$3:$AT$30,ROWS(AT$3:AT15)),$AT$3:$AT$30,0))</f>
        <v>40</v>
      </c>
      <c r="AV15" s="4">
        <f ca="1">SMALL($AS$3:$AS$30,ROWS(AV$3:AV15))</f>
        <v>47</v>
      </c>
      <c r="AW15" s="12">
        <f ca="1">VLOOKUP(SMALL($BB$3:$BB$16,AX15),$BB$3:$BC$30,2,0)</f>
        <v>43</v>
      </c>
      <c r="AX15" s="12">
        <f t="shared" si="14"/>
        <v>7</v>
      </c>
      <c r="BA15" s="12">
        <v>13</v>
      </c>
      <c r="BB15" s="12">
        <f t="shared" ca="1" si="11"/>
        <v>0.60232936775787249</v>
      </c>
      <c r="BC15" s="12">
        <f t="shared" ca="1" si="12"/>
        <v>47</v>
      </c>
    </row>
    <row r="16" spans="1:55" ht="16.5" x14ac:dyDescent="0.3">
      <c r="A16" s="1">
        <v>14</v>
      </c>
      <c r="B16" s="26">
        <v>18</v>
      </c>
      <c r="C16" s="27">
        <v>51</v>
      </c>
      <c r="D16" s="28">
        <v>61</v>
      </c>
      <c r="E16" s="56">
        <v>65</v>
      </c>
      <c r="AN16" s="15">
        <v>16</v>
      </c>
      <c r="AO16" s="15">
        <f t="shared" ca="1" si="7"/>
        <v>20.76062059267003</v>
      </c>
      <c r="AP16" s="15">
        <f ca="1">SMALL($AO$3:$AO$30,ROWS(AO$3:AO16))</f>
        <v>26.431727685397082</v>
      </c>
      <c r="AQ16" s="35">
        <f t="shared" ca="1" si="8"/>
        <v>2.0644219422123977</v>
      </c>
      <c r="AR16" s="35">
        <f t="shared" si="13"/>
        <v>1.5</v>
      </c>
      <c r="AS16" s="4">
        <f t="shared" ca="1" si="9"/>
        <v>55</v>
      </c>
      <c r="AT16" s="4">
        <f t="shared" ca="1" si="10"/>
        <v>0.42355184311737859</v>
      </c>
      <c r="AU16" s="4">
        <f ca="1">INDEX($AS$3:$AS$30,MATCH(SMALL($AT$3:$AT$30,ROWS(AT$3:AT16)),$AT$3:$AT$30,0))</f>
        <v>57</v>
      </c>
      <c r="AV16" s="4">
        <f ca="1">SMALL($AS$3:$AS$30,ROWS(AV$3:AV16))</f>
        <v>52</v>
      </c>
      <c r="AW16" s="12">
        <f ca="1">VLOOKUP(SMALL($BB$17:$BB$30,AX16),$BB$17:$BC$30,2,0)</f>
        <v>66</v>
      </c>
      <c r="AX16" s="12">
        <f t="shared" si="14"/>
        <v>7</v>
      </c>
      <c r="BA16" s="12">
        <v>14</v>
      </c>
      <c r="BB16" s="12">
        <f t="shared" ca="1" si="11"/>
        <v>0.77338806844871577</v>
      </c>
      <c r="BC16" s="12">
        <f t="shared" ca="1" si="12"/>
        <v>52</v>
      </c>
    </row>
    <row r="17" spans="1:63" ht="16.5" x14ac:dyDescent="0.3">
      <c r="A17" s="1">
        <v>15</v>
      </c>
      <c r="B17" s="26">
        <v>73</v>
      </c>
      <c r="C17" s="27">
        <v>51</v>
      </c>
      <c r="D17" s="28">
        <v>73</v>
      </c>
      <c r="E17" s="56">
        <v>61</v>
      </c>
      <c r="J17" s="42"/>
      <c r="K17" s="42"/>
      <c r="AN17" s="15">
        <v>18</v>
      </c>
      <c r="AO17" s="15">
        <f t="shared" ca="1" si="7"/>
        <v>21.46337265268301</v>
      </c>
      <c r="AP17" s="15">
        <f ca="1">SMALL($AO$3:$AO$30,ROWS(AO$3:AO17))</f>
        <v>27.404809139409519</v>
      </c>
      <c r="AQ17" s="35">
        <f t="shared" ca="1" si="8"/>
        <v>2.3951147033985296</v>
      </c>
      <c r="AR17" s="35">
        <f t="shared" si="13"/>
        <v>2</v>
      </c>
      <c r="AS17" s="4">
        <f t="shared" ca="1" si="9"/>
        <v>66</v>
      </c>
      <c r="AT17" s="4">
        <f t="shared" ca="1" si="10"/>
        <v>0.8958418300669867</v>
      </c>
      <c r="AU17" s="4">
        <f ca="1">INDEX($AS$3:$AS$30,MATCH(SMALL($AT$3:$AT$30,ROWS(AT$3:AT17)),$AT$3:$AT$30,0))</f>
        <v>64</v>
      </c>
      <c r="AV17" s="4">
        <f ca="1">SMALL($AS$3:$AS$30,ROWS(AV$3:AV17))</f>
        <v>55</v>
      </c>
      <c r="AW17" s="12">
        <f ca="1">VLOOKUP(SMALL($BB$17:$BB$30,AX17),$BB$17:$BC$30,2,0)</f>
        <v>63</v>
      </c>
      <c r="AX17" s="12">
        <f t="shared" si="14"/>
        <v>8</v>
      </c>
      <c r="BA17" s="12">
        <v>15</v>
      </c>
      <c r="BB17" s="12">
        <f t="shared" ca="1" si="11"/>
        <v>0.60947169158064474</v>
      </c>
      <c r="BC17" s="12">
        <f t="shared" ca="1" si="12"/>
        <v>55</v>
      </c>
    </row>
    <row r="18" spans="1:63" ht="16.5" x14ac:dyDescent="0.3">
      <c r="A18" s="1">
        <v>16</v>
      </c>
      <c r="B18" s="26">
        <v>25</v>
      </c>
      <c r="C18" s="27">
        <v>53</v>
      </c>
      <c r="D18" s="28">
        <v>49</v>
      </c>
      <c r="E18" s="56">
        <v>38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33.365726779283051</v>
      </c>
      <c r="AP18" s="15">
        <f ca="1">SMALL($AO$3:$AO$30,ROWS(AO$3:AO18))</f>
        <v>27.849252071687911</v>
      </c>
      <c r="AQ18" s="35">
        <f t="shared" ca="1" si="8"/>
        <v>1.6135571897957153</v>
      </c>
      <c r="AR18" s="35">
        <f t="shared" si="13"/>
        <v>1</v>
      </c>
      <c r="AS18" s="4">
        <f t="shared" ca="1" si="9"/>
        <v>45</v>
      </c>
      <c r="AT18" s="4">
        <f t="shared" ca="1" si="10"/>
        <v>0.51784883350521116</v>
      </c>
      <c r="AU18" s="4">
        <f ca="1">INDEX($AS$3:$AS$30,MATCH(SMALL($AT$3:$AT$30,ROWS(AT$3:AT18)),$AT$3:$AT$30,0))</f>
        <v>45</v>
      </c>
      <c r="AV18" s="4">
        <f ca="1">SMALL($AS$3:$AS$30,ROWS(AV$3:AV18))</f>
        <v>56</v>
      </c>
      <c r="AW18" s="12">
        <f ca="1">VLOOKUP(SMALL($BB$3:$BB$16,AX18),$BB$3:$BC$30,2,0)</f>
        <v>41</v>
      </c>
      <c r="AX18" s="12">
        <f t="shared" si="14"/>
        <v>8</v>
      </c>
      <c r="BA18" s="12">
        <v>16</v>
      </c>
      <c r="BB18" s="12">
        <f t="shared" ca="1" si="11"/>
        <v>0.88844081340657921</v>
      </c>
      <c r="BC18" s="12">
        <f t="shared" ca="1" si="12"/>
        <v>56</v>
      </c>
    </row>
    <row r="19" spans="1:63" ht="16.5" x14ac:dyDescent="0.3">
      <c r="A19" s="1">
        <v>17</v>
      </c>
      <c r="B19" s="26">
        <v>51</v>
      </c>
      <c r="C19" s="27">
        <v>54</v>
      </c>
      <c r="D19" s="28">
        <v>30</v>
      </c>
      <c r="E19" s="56">
        <v>30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27.404809139409519</v>
      </c>
      <c r="AP19" s="15">
        <f ca="1">SMALL($AO$3:$AO$30,ROWS(AO$3:AO19))</f>
        <v>28.017040753809297</v>
      </c>
      <c r="AQ19" s="35">
        <f t="shared" ca="1" si="8"/>
        <v>1.9699215226113254</v>
      </c>
      <c r="AR19" s="35">
        <f t="shared" si="13"/>
        <v>1</v>
      </c>
      <c r="AS19" s="4">
        <f t="shared" ca="1" si="9"/>
        <v>56</v>
      </c>
      <c r="AT19" s="4">
        <f t="shared" ca="1" si="10"/>
        <v>0.4099667296127063</v>
      </c>
      <c r="AU19" s="4">
        <f ca="1">INDEX($AS$3:$AS$30,MATCH(SMALL($AT$3:$AT$30,ROWS(AT$3:AT19)),$AT$3:$AT$30,0))</f>
        <v>36</v>
      </c>
      <c r="AV19" s="4">
        <f ca="1">SMALL($AS$3:$AS$30,ROWS(AV$3:AV19))</f>
        <v>57</v>
      </c>
      <c r="AW19" s="12">
        <f ca="1">VLOOKUP(SMALL($BB$3:$BB$16,AX19),$BB$3:$BC$30,2,0)</f>
        <v>42</v>
      </c>
      <c r="AX19" s="12">
        <f t="shared" si="14"/>
        <v>9</v>
      </c>
      <c r="BA19" s="12">
        <v>17</v>
      </c>
      <c r="BB19" s="12">
        <f t="shared" ca="1" si="11"/>
        <v>0.57282474921096804</v>
      </c>
      <c r="BC19" s="12">
        <f t="shared" ca="1" si="12"/>
        <v>57</v>
      </c>
    </row>
    <row r="20" spans="1:63" ht="16.5" x14ac:dyDescent="0.3">
      <c r="A20" s="1">
        <v>18</v>
      </c>
      <c r="B20" s="26">
        <v>54</v>
      </c>
      <c r="C20" s="27">
        <v>57</v>
      </c>
      <c r="D20" s="28">
        <v>65</v>
      </c>
      <c r="E20" s="56">
        <v>58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25.769601470169174</v>
      </c>
      <c r="AP20" s="15">
        <f ca="1">SMALL($AO$3:$AO$30,ROWS(AO$3:AO20))</f>
        <v>29.402535643332079</v>
      </c>
      <c r="AQ20" s="35">
        <f t="shared" ca="1" si="8"/>
        <v>2.2370850732128416</v>
      </c>
      <c r="AR20" s="35">
        <f t="shared" si="13"/>
        <v>1.5</v>
      </c>
      <c r="AS20" s="4">
        <f t="shared" ca="1" si="9"/>
        <v>66</v>
      </c>
      <c r="AT20" s="4">
        <f t="shared" ca="1" si="10"/>
        <v>0.95555431676469138</v>
      </c>
      <c r="AU20" s="4">
        <f ca="1">INDEX($AS$3:$AS$30,MATCH(SMALL($AT$3:$AT$30,ROWS(AT$3:AT20)),$AT$3:$AT$30,0))</f>
        <v>57</v>
      </c>
      <c r="AV20" s="4">
        <f ca="1">SMALL($AS$3:$AS$30,ROWS(AV$3:AV20))</f>
        <v>57</v>
      </c>
      <c r="AW20" s="12">
        <f ca="1">VLOOKUP(SMALL($BB$17:$BB$30,AX20),$BB$17:$BC$30,2,0)</f>
        <v>57</v>
      </c>
      <c r="AX20" s="12">
        <f t="shared" si="14"/>
        <v>9</v>
      </c>
      <c r="BA20" s="12">
        <v>18</v>
      </c>
      <c r="BB20" s="12">
        <f t="shared" ca="1" si="11"/>
        <v>0.97034269256005923</v>
      </c>
      <c r="BC20" s="12">
        <f t="shared" ca="1" si="12"/>
        <v>57</v>
      </c>
    </row>
    <row r="21" spans="1:63" ht="16.5" x14ac:dyDescent="0.3">
      <c r="A21" s="1">
        <v>19</v>
      </c>
      <c r="B21" s="26">
        <v>46</v>
      </c>
      <c r="C21" s="27">
        <v>58</v>
      </c>
      <c r="D21" s="28">
        <v>66</v>
      </c>
      <c r="E21" s="56">
        <v>57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27.849252071687911</v>
      </c>
      <c r="AP21" s="15">
        <f ca="1">SMALL($AO$3:$AO$30,ROWS(AO$3:AO21))</f>
        <v>29.581075436202234</v>
      </c>
      <c r="AQ21" s="35">
        <f t="shared" ca="1" si="8"/>
        <v>2.7687237823558686</v>
      </c>
      <c r="AR21" s="35">
        <f t="shared" si="13"/>
        <v>2</v>
      </c>
      <c r="AS21" s="4">
        <f t="shared" ca="1" si="9"/>
        <v>82</v>
      </c>
      <c r="AT21" s="4">
        <f t="shared" ca="1" si="10"/>
        <v>0.90255586598988213</v>
      </c>
      <c r="AU21" s="4">
        <f ca="1">INDEX($AS$3:$AS$30,MATCH(SMALL($AT$3:$AT$30,ROWS(AT$3:AT21)),$AT$3:$AT$30,0))</f>
        <v>47</v>
      </c>
      <c r="AV21" s="4">
        <f ca="1">SMALL($AS$3:$AS$30,ROWS(AV$3:AV21))</f>
        <v>60</v>
      </c>
      <c r="AW21" s="12">
        <f ca="1">VLOOKUP(SMALL($BB$17:$BB$30,AX21),$BB$17:$BC$30,2,0)</f>
        <v>60</v>
      </c>
      <c r="AX21" s="12">
        <f t="shared" si="14"/>
        <v>10</v>
      </c>
      <c r="BA21" s="12">
        <v>19</v>
      </c>
      <c r="BB21" s="12">
        <f t="shared" ca="1" si="11"/>
        <v>0.5893718365690368</v>
      </c>
      <c r="BC21" s="12">
        <f t="shared" ca="1" si="12"/>
        <v>60</v>
      </c>
    </row>
    <row r="22" spans="1:63" ht="16.5" x14ac:dyDescent="0.3">
      <c r="A22" s="1">
        <v>20</v>
      </c>
      <c r="B22" s="26">
        <v>73</v>
      </c>
      <c r="C22" s="27">
        <v>58</v>
      </c>
      <c r="D22" s="28">
        <v>46</v>
      </c>
      <c r="E22" s="56">
        <v>40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29.402535643332079</v>
      </c>
      <c r="AP22" s="15">
        <f ca="1">SMALL($AO$3:$AO$30,ROWS(AO$3:AO22))</f>
        <v>31.165240802485698</v>
      </c>
      <c r="AQ22" s="35">
        <f t="shared" ca="1" si="8"/>
        <v>1.4903249600552979</v>
      </c>
      <c r="AR22" s="35">
        <f t="shared" si="13"/>
        <v>1</v>
      </c>
      <c r="AS22" s="4">
        <f t="shared" ca="1" si="9"/>
        <v>47</v>
      </c>
      <c r="AT22" s="4">
        <f t="shared" ca="1" si="10"/>
        <v>0.63156482796313473</v>
      </c>
      <c r="AU22" s="4">
        <f ca="1">INDEX($AS$3:$AS$30,MATCH(SMALL($AT$3:$AT$30,ROWS(AT$3:AT22)),$AT$3:$AT$30,0))</f>
        <v>37</v>
      </c>
      <c r="AV22" s="4">
        <f ca="1">SMALL($AS$3:$AS$30,ROWS(AV$3:AV22))</f>
        <v>62</v>
      </c>
      <c r="AW22" s="12">
        <f ca="1">VLOOKUP(SMALL($BB$3:$BB$16,AX22),$BB$3:$BC$30,2,0)</f>
        <v>47</v>
      </c>
      <c r="AX22" s="12">
        <f t="shared" si="14"/>
        <v>10</v>
      </c>
      <c r="BA22" s="12">
        <v>20</v>
      </c>
      <c r="BB22" s="12">
        <f t="shared" ca="1" si="11"/>
        <v>0.2253579850395202</v>
      </c>
      <c r="BC22" s="12">
        <f t="shared" ca="1" si="12"/>
        <v>62</v>
      </c>
    </row>
    <row r="23" spans="1:63" ht="16.5" x14ac:dyDescent="0.3">
      <c r="A23" s="1">
        <v>21</v>
      </c>
      <c r="B23" s="26">
        <v>58</v>
      </c>
      <c r="C23" s="27">
        <v>61</v>
      </c>
      <c r="D23" s="28">
        <v>46</v>
      </c>
      <c r="E23" s="56">
        <v>29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18.132667911726855</v>
      </c>
      <c r="AP23" s="15">
        <f ca="1">SMALL($AO$3:$AO$30,ROWS(AO$3:AO23))</f>
        <v>31.170551698688648</v>
      </c>
      <c r="AQ23" s="35">
        <f t="shared" ca="1" si="8"/>
        <v>1.8951373824266873</v>
      </c>
      <c r="AR23" s="35">
        <f t="shared" si="13"/>
        <v>1</v>
      </c>
      <c r="AS23" s="4">
        <f t="shared" ca="1" si="9"/>
        <v>60</v>
      </c>
      <c r="AT23" s="4">
        <f t="shared" ca="1" si="10"/>
        <v>0.16287934971344431</v>
      </c>
      <c r="AU23" s="4">
        <f ca="1">INDEX($AS$3:$AS$30,MATCH(SMALL($AT$3:$AT$30,ROWS(AT$3:AT23)),$AT$3:$AT$30,0))</f>
        <v>62</v>
      </c>
      <c r="AV23" s="4">
        <f ca="1">SMALL($AS$3:$AS$30,ROWS(AV$3:AV23))</f>
        <v>63</v>
      </c>
      <c r="AW23" s="12">
        <f ca="1">VLOOKUP(SMALL($BB$3:$BB$16,AX23),$BB$3:$BC$30,2,0)</f>
        <v>38</v>
      </c>
      <c r="AX23" s="12">
        <f t="shared" si="14"/>
        <v>11</v>
      </c>
      <c r="BA23" s="12">
        <v>21</v>
      </c>
      <c r="BB23" s="12">
        <f t="shared" ca="1" si="11"/>
        <v>0.43114712766290653</v>
      </c>
      <c r="BC23" s="12">
        <f t="shared" ca="1" si="12"/>
        <v>63</v>
      </c>
    </row>
    <row r="24" spans="1:63" ht="16.5" x14ac:dyDescent="0.3">
      <c r="A24" s="1">
        <v>22</v>
      </c>
      <c r="B24" s="26">
        <v>64</v>
      </c>
      <c r="C24" s="27">
        <v>64</v>
      </c>
      <c r="D24" s="28">
        <v>53</v>
      </c>
      <c r="E24" s="56">
        <v>53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25.182778958567571</v>
      </c>
      <c r="AP24" s="15">
        <f ca="1">SMALL($AO$3:$AO$30,ROWS(AO$3:AO24))</f>
        <v>32.18302828158275</v>
      </c>
      <c r="AQ24" s="35">
        <f t="shared" ca="1" si="8"/>
        <v>1.9408521360279034</v>
      </c>
      <c r="AR24" s="35">
        <f t="shared" si="13"/>
        <v>1.5</v>
      </c>
      <c r="AS24" s="4">
        <f t="shared" ca="1" si="9"/>
        <v>63</v>
      </c>
      <c r="AT24" s="4">
        <f t="shared" ca="1" si="10"/>
        <v>0.23942849133608535</v>
      </c>
      <c r="AU24" s="4">
        <f ca="1">INDEX($AS$3:$AS$30,MATCH(SMALL($AT$3:$AT$30,ROWS(AT$3:AT24)),$AT$3:$AT$30,0))</f>
        <v>35</v>
      </c>
      <c r="AV24" s="4">
        <f ca="1">SMALL($AS$3:$AS$30,ROWS(AV$3:AV24))</f>
        <v>64</v>
      </c>
      <c r="AW24" s="12">
        <f ca="1">VLOOKUP(SMALL($BB$17:$BB$30,AX24),$BB$17:$BC$30,2,0)</f>
        <v>55</v>
      </c>
      <c r="AX24" s="12">
        <f t="shared" si="14"/>
        <v>11</v>
      </c>
      <c r="BA24" s="12">
        <v>22</v>
      </c>
      <c r="BB24" s="12">
        <f t="shared" ca="1" si="11"/>
        <v>0.29170531830218449</v>
      </c>
      <c r="BC24" s="12">
        <f t="shared" ca="1" si="12"/>
        <v>64</v>
      </c>
    </row>
    <row r="25" spans="1:63" ht="16.5" x14ac:dyDescent="0.3">
      <c r="A25" s="1">
        <v>23</v>
      </c>
      <c r="B25" s="26">
        <v>38</v>
      </c>
      <c r="C25" s="27">
        <v>65</v>
      </c>
      <c r="D25" s="28">
        <v>81</v>
      </c>
      <c r="E25" s="56">
        <v>66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22.776015516931743</v>
      </c>
      <c r="AP25" s="15">
        <f ca="1">SMALL($AO$3:$AO$30,ROWS(AO$3:AO25))</f>
        <v>32.340250376138101</v>
      </c>
      <c r="AQ25" s="35">
        <f t="shared" ca="1" si="8"/>
        <v>2.3268585901848438</v>
      </c>
      <c r="AR25" s="35">
        <f t="shared" si="13"/>
        <v>2</v>
      </c>
      <c r="AS25" s="4">
        <f t="shared" ca="1" si="9"/>
        <v>76</v>
      </c>
      <c r="AT25" s="4">
        <f t="shared" ca="1" si="10"/>
        <v>0.2014789582433667</v>
      </c>
      <c r="AU25" s="4">
        <f ca="1">INDEX($AS$3:$AS$30,MATCH(SMALL($AT$3:$AT$30,ROWS(AT$3:AT25)),$AT$3:$AT$30,0))</f>
        <v>43</v>
      </c>
      <c r="AV25" s="4">
        <f ca="1">SMALL($AS$3:$AS$30,ROWS(AV$3:AV25))</f>
        <v>66</v>
      </c>
      <c r="AW25" s="12">
        <f ca="1">VLOOKUP(SMALL($BB$17:$BB$30,AX25),$BB$17:$BC$30,2,0)</f>
        <v>82</v>
      </c>
      <c r="AX25" s="12">
        <f t="shared" si="14"/>
        <v>12</v>
      </c>
      <c r="BA25" s="12">
        <v>23</v>
      </c>
      <c r="BB25" s="12">
        <f t="shared" ca="1" si="11"/>
        <v>0.4118436659983038</v>
      </c>
      <c r="BC25" s="12">
        <f t="shared" ca="1" si="12"/>
        <v>66</v>
      </c>
    </row>
    <row r="26" spans="1:63" ht="16.5" x14ac:dyDescent="0.3">
      <c r="A26" s="1">
        <v>24</v>
      </c>
      <c r="B26" s="26">
        <v>30</v>
      </c>
      <c r="C26" s="27">
        <v>66</v>
      </c>
      <c r="D26" s="28">
        <v>58</v>
      </c>
      <c r="E26" s="56">
        <v>46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31.170551698688648</v>
      </c>
      <c r="AP26" s="15">
        <f ca="1">SMALL($AO$3:$AO$30,ROWS(AO$3:AO26))</f>
        <v>32.737653964155236</v>
      </c>
      <c r="AQ26" s="35">
        <f t="shared" ca="1" si="8"/>
        <v>1.1005363864145929</v>
      </c>
      <c r="AR26" s="35">
        <f t="shared" si="13"/>
        <v>1</v>
      </c>
      <c r="AS26" s="4">
        <f t="shared" ca="1" si="9"/>
        <v>37</v>
      </c>
      <c r="AT26" s="4">
        <f t="shared" ca="1" si="10"/>
        <v>0.33659909938633059</v>
      </c>
      <c r="AU26" s="4">
        <f ca="1">INDEX($AS$3:$AS$30,MATCH(SMALL($AT$3:$AT$30,ROWS(AT$3:AT26)),$AT$3:$AT$30,0))</f>
        <v>38</v>
      </c>
      <c r="AV26" s="4">
        <f ca="1">SMALL($AS$3:$AS$30,ROWS(AV$3:AV26))</f>
        <v>66</v>
      </c>
      <c r="AW26" s="12">
        <f ca="1">VLOOKUP(SMALL($BB$3:$BB$16,AX26),$BB$3:$BC$30,2,0)</f>
        <v>37</v>
      </c>
      <c r="AX26" s="12">
        <f t="shared" si="14"/>
        <v>12</v>
      </c>
      <c r="BA26" s="12">
        <v>24</v>
      </c>
      <c r="BB26" s="12">
        <f t="shared" ca="1" si="11"/>
        <v>0.1520974535004298</v>
      </c>
      <c r="BC26" s="12">
        <f t="shared" ca="1" si="12"/>
        <v>66</v>
      </c>
    </row>
    <row r="27" spans="1:63" ht="16.5" x14ac:dyDescent="0.3">
      <c r="A27" s="1">
        <v>25</v>
      </c>
      <c r="B27" s="26">
        <v>61</v>
      </c>
      <c r="C27" s="27">
        <v>70</v>
      </c>
      <c r="D27" s="28">
        <v>57</v>
      </c>
      <c r="E27" s="56">
        <v>25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13.962300109130652</v>
      </c>
      <c r="AP27" s="15">
        <f ca="1">SMALL($AO$3:$AO$30,ROWS(AO$3:AO27))</f>
        <v>33.365726779283051</v>
      </c>
      <c r="AQ27" s="35">
        <f t="shared" ca="1" si="8"/>
        <v>1.0531627850241887</v>
      </c>
      <c r="AR27" s="35">
        <f t="shared" si="13"/>
        <v>1</v>
      </c>
      <c r="AS27" s="4">
        <f t="shared" ca="1" si="9"/>
        <v>36</v>
      </c>
      <c r="AT27" s="4">
        <f t="shared" ca="1" si="10"/>
        <v>0.60499036417277041</v>
      </c>
      <c r="AU27" s="4">
        <f ca="1">INDEX($AS$3:$AS$30,MATCH(SMALL($AT$3:$AT$30,ROWS(AT$3:AT27)),$AT$3:$AT$30,0))</f>
        <v>70</v>
      </c>
      <c r="AV27" s="4">
        <f ca="1">SMALL($AS$3:$AS$30,ROWS(AV$3:AV27))</f>
        <v>70</v>
      </c>
      <c r="AW27" s="12">
        <f ca="1">VLOOKUP(SMALL($BB$3:$BB$16,AX27),$BB$3:$BC$30,2,0)</f>
        <v>21</v>
      </c>
      <c r="AX27" s="12">
        <f t="shared" si="14"/>
        <v>13</v>
      </c>
      <c r="BA27" s="12">
        <v>25</v>
      </c>
      <c r="BB27" s="12">
        <f t="shared" ca="1" si="11"/>
        <v>0.34498996465306864</v>
      </c>
      <c r="BC27" s="12">
        <f t="shared" ca="1" si="12"/>
        <v>70</v>
      </c>
    </row>
    <row r="28" spans="1:63" ht="16.5" x14ac:dyDescent="0.3">
      <c r="A28" s="1">
        <v>26</v>
      </c>
      <c r="B28" s="26">
        <v>70</v>
      </c>
      <c r="C28" s="27">
        <v>73</v>
      </c>
      <c r="D28" s="28">
        <v>58</v>
      </c>
      <c r="E28" s="56">
        <v>64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26.431727685397082</v>
      </c>
      <c r="AP28" s="15">
        <f ca="1">SMALL($AO$3:$AO$30,ROWS(AO$3:AO28))</f>
        <v>33.706421870455543</v>
      </c>
      <c r="AQ28" s="35">
        <f t="shared" ca="1" si="8"/>
        <v>2.0692691993633634</v>
      </c>
      <c r="AR28" s="35">
        <f t="shared" si="13"/>
        <v>1.5</v>
      </c>
      <c r="AS28" s="4">
        <f t="shared" ca="1" si="9"/>
        <v>70</v>
      </c>
      <c r="AT28" s="4">
        <f t="shared" ca="1" si="10"/>
        <v>0.83008769077920841</v>
      </c>
      <c r="AU28" s="4">
        <f ca="1">INDEX($AS$3:$AS$30,MATCH(SMALL($AT$3:$AT$30,ROWS(AT$3:AT28)),$AT$3:$AT$30,0))</f>
        <v>66</v>
      </c>
      <c r="AV28" s="4">
        <f ca="1">SMALL($AS$3:$AS$30,ROWS(AV$3:AV28))</f>
        <v>76</v>
      </c>
      <c r="AW28" s="12">
        <f ca="1">VLOOKUP(SMALL($BB$17:$BB$30,AX28),$BB$17:$BC$30,2,0)</f>
        <v>56</v>
      </c>
      <c r="AX28" s="12">
        <f t="shared" si="14"/>
        <v>13</v>
      </c>
      <c r="BA28" s="12">
        <v>26</v>
      </c>
      <c r="BB28" s="12">
        <f t="shared" ca="1" si="11"/>
        <v>0.18726958788455328</v>
      </c>
      <c r="BC28" s="12">
        <f t="shared" ca="1" si="12"/>
        <v>76</v>
      </c>
    </row>
    <row r="29" spans="1:63" ht="16.5" x14ac:dyDescent="0.3">
      <c r="A29" s="1">
        <v>27</v>
      </c>
      <c r="B29" s="26">
        <v>49</v>
      </c>
      <c r="C29" s="27">
        <v>73</v>
      </c>
      <c r="D29" s="28">
        <v>73</v>
      </c>
      <c r="E29" s="56">
        <v>73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28.017040753809297</v>
      </c>
      <c r="AP29" s="15">
        <f ca="1">SMALL($AO$3:$AO$30,ROWS(AO$3:AO29))</f>
        <v>33.79592995593714</v>
      </c>
      <c r="AQ29" s="35">
        <f t="shared" ca="1" si="8"/>
        <v>2.9468949231447996</v>
      </c>
      <c r="AR29" s="35">
        <f t="shared" si="13"/>
        <v>2</v>
      </c>
      <c r="AS29" s="4">
        <f t="shared" ca="1" si="9"/>
        <v>100</v>
      </c>
      <c r="AT29" s="4">
        <f t="shared" ca="1" si="10"/>
        <v>0.10054088017868512</v>
      </c>
      <c r="AU29" s="4">
        <f ca="1">INDEX($AS$3:$AS$30,MATCH(SMALL($AT$3:$AT$30,ROWS(AT$3:AT29)),$AT$3:$AT$30,0))</f>
        <v>82</v>
      </c>
      <c r="AV29" s="4">
        <f ca="1">SMALL($AS$3:$AS$30,ROWS(AV$3:AV29))</f>
        <v>82</v>
      </c>
      <c r="AW29" s="12">
        <f ca="1">VLOOKUP(SMALL($BB$17:$BB$30,AX29),$BB$17:$BC$30,2,0)</f>
        <v>57</v>
      </c>
      <c r="AX29" s="12">
        <f t="shared" si="14"/>
        <v>14</v>
      </c>
      <c r="BA29" s="12">
        <v>27</v>
      </c>
      <c r="BB29" s="12">
        <f t="shared" ca="1" si="11"/>
        <v>0.71010073795056383</v>
      </c>
      <c r="BC29" s="12">
        <f t="shared" ca="1" si="12"/>
        <v>82</v>
      </c>
    </row>
    <row r="30" spans="1:63" ht="16.5" x14ac:dyDescent="0.3">
      <c r="A30" s="1">
        <v>28</v>
      </c>
      <c r="B30" s="26">
        <v>58</v>
      </c>
      <c r="C30" s="27">
        <v>81</v>
      </c>
      <c r="D30" s="28">
        <v>64</v>
      </c>
      <c r="E30" s="56">
        <v>46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20.142811750637399</v>
      </c>
      <c r="AP30" s="15">
        <f ca="1">SMALL($AO$3:$AO$30,ROWS(AO$3:AO30))</f>
        <v>34.254738623122989</v>
      </c>
      <c r="AQ30" s="35">
        <f t="shared" ca="1" si="8"/>
        <v>1.8485811606775593</v>
      </c>
      <c r="AR30" s="35">
        <f t="shared" si="13"/>
        <v>1</v>
      </c>
      <c r="AS30" s="4">
        <f t="shared" ca="1" si="9"/>
        <v>64</v>
      </c>
      <c r="AT30" s="4">
        <f t="shared" ca="1" si="10"/>
        <v>0.49265290042811605</v>
      </c>
      <c r="AU30" s="4">
        <f ca="1">INDEX($AS$3:$AS$30,MATCH(SMALL($AT$3:$AT$30,ROWS(AT$3:AT30)),$AT$3:$AT$30,0))</f>
        <v>66</v>
      </c>
      <c r="AV30" s="4">
        <f ca="1">SMALL($AS$3:$AS$30,ROWS(AV$3:AV30))</f>
        <v>100</v>
      </c>
      <c r="AW30" s="12">
        <f ca="1">VLOOKUP(SMALL($BB$3:$BB$16,AX30),$BB$3:$BC$30,2,0)</f>
        <v>52</v>
      </c>
      <c r="AX30" s="12">
        <f t="shared" si="14"/>
        <v>14</v>
      </c>
      <c r="BA30" s="12">
        <v>28</v>
      </c>
      <c r="BB30" s="12">
        <f t="shared" ca="1" si="11"/>
        <v>0.37077042468688648</v>
      </c>
      <c r="BC30" s="12">
        <f t="shared" ca="1" si="12"/>
        <v>100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1469</v>
      </c>
      <c r="AT32"/>
      <c r="AU32" s="4">
        <f ca="1">SUM(AU3:AU30)</f>
        <v>1469</v>
      </c>
      <c r="AV32" s="4">
        <f ca="1">SUM(AV3:AV30)</f>
        <v>1469</v>
      </c>
      <c r="AW32" s="4">
        <f ca="1">SUM(AW3:AW30)</f>
        <v>1469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1395</v>
      </c>
      <c r="C88" s="26">
        <f>SUM(C3:C86)</f>
        <v>1395</v>
      </c>
      <c r="D88" s="26">
        <f>SUM(D3:D86)</f>
        <v>1395</v>
      </c>
      <c r="E88" s="26">
        <f>SUM(E3:E86)</f>
        <v>1395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2938</v>
      </c>
      <c r="AT88" s="4">
        <f ca="1">SUM(AT3:AT86)</f>
        <v>13.759502685002978</v>
      </c>
      <c r="AU88" s="4">
        <f ca="1">SUM(AU3:AU86)</f>
        <v>2938</v>
      </c>
      <c r="AV88" s="4">
        <f ca="1">SUM(AV3:AV86)</f>
        <v>2938</v>
      </c>
      <c r="AW88" s="4">
        <f ca="1">SUM(AW3:AW86)</f>
        <v>2938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40</v>
      </c>
      <c r="C98" s="3">
        <f>SUM(C$3:C3)</f>
        <v>18</v>
      </c>
      <c r="D98" s="3">
        <f>SUM(D$3:D3)</f>
        <v>18</v>
      </c>
      <c r="E98" s="3">
        <f>SUM(E$3:E3)</f>
        <v>49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93</v>
      </c>
      <c r="C99" s="3">
        <f>SUM(C$3:C4)</f>
        <v>43</v>
      </c>
      <c r="D99" s="3">
        <f>SUM(D$3:D4)</f>
        <v>48</v>
      </c>
      <c r="E99" s="3">
        <f>SUM(E$3:E4)</f>
        <v>103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158</v>
      </c>
      <c r="C100" s="3">
        <f>SUM(C$3:C5)</f>
        <v>72</v>
      </c>
      <c r="D100" s="3">
        <f>SUM(D$3:D5)</f>
        <v>85</v>
      </c>
      <c r="E100" s="3">
        <f>SUM(E$3:E5)</f>
        <v>176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188</v>
      </c>
      <c r="C101" s="3">
        <f>SUM(C$3:C6)</f>
        <v>102</v>
      </c>
      <c r="D101" s="3">
        <f>SUM(D$3:D6)</f>
        <v>118</v>
      </c>
      <c r="E101" s="3">
        <f>SUM(E$3:E6)</f>
        <v>206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234</v>
      </c>
      <c r="C102" s="3">
        <f>SUM(C$3:C7)</f>
        <v>132</v>
      </c>
      <c r="D102" s="3">
        <f>SUM(D$3:D7)</f>
        <v>158</v>
      </c>
      <c r="E102" s="3">
        <f>SUM(E$3:E7)</f>
        <v>243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285</v>
      </c>
      <c r="C103" s="3">
        <f>SUM(C$3:C8)</f>
        <v>165</v>
      </c>
      <c r="D103" s="3">
        <f>SUM(D$3:D8)</f>
        <v>209</v>
      </c>
      <c r="E103" s="3">
        <f>SUM(E$3:E8)</f>
        <v>294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324</v>
      </c>
      <c r="C104" s="3">
        <f>SUM(C$3:C9)</f>
        <v>202</v>
      </c>
      <c r="D104" s="3">
        <f>SUM(D$3:D9)</f>
        <v>260</v>
      </c>
      <c r="E104" s="3">
        <f>SUM(E$3:E9)</f>
        <v>364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357</v>
      </c>
      <c r="C105" s="3">
        <f>SUM(C$3:C10)</f>
        <v>240</v>
      </c>
      <c r="D105" s="3">
        <f>SUM(D$3:D10)</f>
        <v>289</v>
      </c>
      <c r="E105" s="3">
        <f>SUM(E$3:E10)</f>
        <v>415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438</v>
      </c>
      <c r="C106" s="3">
        <f>SUM(C$3:C11)</f>
        <v>279</v>
      </c>
      <c r="D106" s="3">
        <f>SUM(D$3:D11)</f>
        <v>314</v>
      </c>
      <c r="E106" s="3">
        <f>SUM(E$3:E11)</f>
        <v>433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475</v>
      </c>
      <c r="C107" s="3">
        <f>SUM(C$3:C12)</f>
        <v>319</v>
      </c>
      <c r="D107" s="3">
        <f>SUM(D$3:D12)</f>
        <v>368</v>
      </c>
      <c r="E107" s="3">
        <f>SUM(E$3:E12)</f>
        <v>514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532</v>
      </c>
      <c r="C108" s="3">
        <f>SUM(C$3:C13)</f>
        <v>365</v>
      </c>
      <c r="D108" s="3">
        <f>SUM(D$3:D13)</f>
        <v>438</v>
      </c>
      <c r="E108" s="3">
        <f>SUM(E$3:E13)</f>
        <v>572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598</v>
      </c>
      <c r="C109" s="3">
        <f>SUM(C$3:C14)</f>
        <v>411</v>
      </c>
      <c r="D109" s="3">
        <f>SUM(D$3:D14)</f>
        <v>476</v>
      </c>
      <c r="E109" s="3">
        <f>SUM(E$3:E14)</f>
        <v>605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627</v>
      </c>
      <c r="C110" s="3">
        <f>SUM(C$3:C15)</f>
        <v>460</v>
      </c>
      <c r="D110" s="3">
        <f>SUM(D$3:D15)</f>
        <v>515</v>
      </c>
      <c r="E110" s="3">
        <f>SUM(E$3:E15)</f>
        <v>644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645</v>
      </c>
      <c r="C111" s="3">
        <f>SUM(C$3:C16)</f>
        <v>511</v>
      </c>
      <c r="D111" s="3">
        <f>SUM(D$3:D16)</f>
        <v>576</v>
      </c>
      <c r="E111" s="3">
        <f>SUM(E$3:E16)</f>
        <v>709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718</v>
      </c>
      <c r="C112" s="3">
        <f>SUM(C$3:C17)</f>
        <v>562</v>
      </c>
      <c r="D112" s="3">
        <f>SUM(D$3:D17)</f>
        <v>649</v>
      </c>
      <c r="E112" s="3">
        <f>SUM(E$3:E17)</f>
        <v>770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743</v>
      </c>
      <c r="C113" s="3">
        <f>SUM(C$3:C18)</f>
        <v>615</v>
      </c>
      <c r="D113" s="3">
        <f>SUM(D$3:D18)</f>
        <v>698</v>
      </c>
      <c r="E113" s="3">
        <f>SUM(E$3:E18)</f>
        <v>808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794</v>
      </c>
      <c r="C114" s="3">
        <f>SUM(C$3:C19)</f>
        <v>669</v>
      </c>
      <c r="D114" s="3">
        <f>SUM(D$3:D19)</f>
        <v>728</v>
      </c>
      <c r="E114" s="3">
        <f>SUM(E$3:E19)</f>
        <v>838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848</v>
      </c>
      <c r="C115" s="3">
        <f>SUM(C$3:C20)</f>
        <v>726</v>
      </c>
      <c r="D115" s="3">
        <f>SUM(D$3:D20)</f>
        <v>793</v>
      </c>
      <c r="E115" s="3">
        <f>SUM(E$3:E20)</f>
        <v>896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894</v>
      </c>
      <c r="C116" s="3">
        <f>SUM(C$3:C21)</f>
        <v>784</v>
      </c>
      <c r="D116" s="3">
        <f>SUM(D$3:D21)</f>
        <v>859</v>
      </c>
      <c r="E116" s="3">
        <f>SUM(E$3:E21)</f>
        <v>953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967</v>
      </c>
      <c r="C117" s="3">
        <f>SUM(C$3:C22)</f>
        <v>842</v>
      </c>
      <c r="D117" s="3">
        <f>SUM(D$3:D22)</f>
        <v>905</v>
      </c>
      <c r="E117" s="3">
        <f>SUM(E$3:E22)</f>
        <v>993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1025</v>
      </c>
      <c r="C118" s="3">
        <f>SUM(C$3:C23)</f>
        <v>903</v>
      </c>
      <c r="D118" s="3">
        <f>SUM(D$3:D23)</f>
        <v>951</v>
      </c>
      <c r="E118" s="3">
        <f>SUM(E$3:E23)</f>
        <v>1022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1089</v>
      </c>
      <c r="C119" s="3">
        <f>SUM(C$3:C24)</f>
        <v>967</v>
      </c>
      <c r="D119" s="3">
        <f>SUM(D$3:D24)</f>
        <v>1004</v>
      </c>
      <c r="E119" s="3">
        <f>SUM(E$3:E24)</f>
        <v>1075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1127</v>
      </c>
      <c r="C120" s="3">
        <f>SUM(C$3:C25)</f>
        <v>1032</v>
      </c>
      <c r="D120" s="3">
        <f>SUM(D$3:D25)</f>
        <v>1085</v>
      </c>
      <c r="E120" s="3">
        <f>SUM(E$3:E25)</f>
        <v>1141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1157</v>
      </c>
      <c r="C121" s="3">
        <f>SUM(C$3:C26)</f>
        <v>1098</v>
      </c>
      <c r="D121" s="3">
        <f>SUM(D$3:D26)</f>
        <v>1143</v>
      </c>
      <c r="E121" s="3">
        <f>SUM(E$3:E26)</f>
        <v>1187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1218</v>
      </c>
      <c r="C122" s="3">
        <f>SUM(C$3:C27)</f>
        <v>1168</v>
      </c>
      <c r="D122" s="3">
        <f>SUM(D$3:D27)</f>
        <v>1200</v>
      </c>
      <c r="E122" s="3">
        <f>SUM(E$3:E27)</f>
        <v>1212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1288</v>
      </c>
      <c r="C123" s="3">
        <f>SUM(C$3:C28)</f>
        <v>1241</v>
      </c>
      <c r="D123" s="3">
        <f>SUM(D$3:D28)</f>
        <v>1258</v>
      </c>
      <c r="E123" s="3">
        <f>SUM(E$3:E28)</f>
        <v>1276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1337</v>
      </c>
      <c r="C124" s="3">
        <f>SUM(C$3:C29)</f>
        <v>1314</v>
      </c>
      <c r="D124" s="3">
        <f>SUM(D$3:D29)</f>
        <v>1331</v>
      </c>
      <c r="E124" s="3">
        <f>SUM(E$3:E29)</f>
        <v>1349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1395</v>
      </c>
      <c r="C125" s="3">
        <f>SUM(C$3:C30)</f>
        <v>1395</v>
      </c>
      <c r="D125" s="3">
        <f>SUM(D$3:D30)</f>
        <v>1395</v>
      </c>
      <c r="E125" s="3">
        <f>SUM(E$3:E30)</f>
        <v>1395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505F-D44D-44BD-82C1-EDC22C5D97DF}">
  <dimension ref="A1:AP89"/>
  <sheetViews>
    <sheetView topLeftCell="A29" zoomScale="87" zoomScaleNormal="87" workbookViewId="0">
      <selection activeCell="Q60" sqref="Q60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9.14062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1.71093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27" width="9.140625" style="12"/>
    <col min="28" max="30" width="9.28515625" style="12" bestFit="1" customWidth="1"/>
    <col min="31" max="31" width="12.28515625" style="12" customWidth="1"/>
    <col min="32" max="32" width="10.140625" style="12" bestFit="1" customWidth="1"/>
    <col min="33" max="33" width="9.28515625" style="12" bestFit="1" customWidth="1"/>
    <col min="34" max="34" width="10.42578125" style="12" bestFit="1" customWidth="1"/>
    <col min="35" max="36" width="9.28515625" style="12" bestFit="1" customWidth="1"/>
    <col min="37" max="16384" width="9.140625" style="12"/>
  </cols>
  <sheetData>
    <row r="1" spans="1:42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11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13" t="s">
        <v>18</v>
      </c>
      <c r="AB1" s="4"/>
      <c r="AC1" s="14" t="s">
        <v>14</v>
      </c>
      <c r="AD1" s="14"/>
      <c r="AE1" s="14"/>
      <c r="AF1" s="4"/>
      <c r="AL1" s="74" t="s">
        <v>49</v>
      </c>
      <c r="AM1" s="72">
        <f ca="1">RANDBETWEEN(100,150)</f>
        <v>117</v>
      </c>
      <c r="AN1" s="73" t="s">
        <v>48</v>
      </c>
      <c r="AO1" s="72">
        <f ca="1">RANDBETWEEN(5,15)</f>
        <v>9</v>
      </c>
      <c r="AP1" s="15"/>
    </row>
    <row r="2" spans="1:42" ht="17.25" thickBot="1" x14ac:dyDescent="0.35">
      <c r="A2" s="16" t="s">
        <v>0</v>
      </c>
      <c r="B2" s="17" t="s">
        <v>47</v>
      </c>
      <c r="C2" s="18" t="s">
        <v>15</v>
      </c>
      <c r="D2" s="19" t="s">
        <v>17</v>
      </c>
      <c r="F2" s="21" t="str">
        <f ca="1">G2&amp;" - "&amp;H2</f>
        <v>900 - 1800</v>
      </c>
      <c r="G2" s="65">
        <f ca="1">Y4</f>
        <v>900</v>
      </c>
      <c r="H2" s="22">
        <f ca="1">G2+$Y$3</f>
        <v>1800</v>
      </c>
      <c r="I2" s="23">
        <f ca="1">COUNTIF($C$3:$C$77, "&lt;"&amp;H2)</f>
        <v>8</v>
      </c>
      <c r="J2" s="23">
        <f ca="1">I2</f>
        <v>8</v>
      </c>
      <c r="K2" s="24">
        <f ca="1">J2/$J$15</f>
        <v>0.10666666666666667</v>
      </c>
      <c r="L2" s="25">
        <f ca="1">I2/$J$15</f>
        <v>0.10666666666666667</v>
      </c>
      <c r="N2" s="64" t="s">
        <v>8</v>
      </c>
      <c r="O2" s="63">
        <f ca="1">AVERAGE(B$3:B$77)</f>
        <v>3933.8933333333334</v>
      </c>
      <c r="P2" s="63">
        <f ca="1">AVERAGE(C$3:C$77)</f>
        <v>3933.8933333333334</v>
      </c>
      <c r="Q2" s="63">
        <f ca="1">AVERAGE(D$3:D$77)</f>
        <v>3933.8933333333334</v>
      </c>
      <c r="V2" s="12" t="s">
        <v>27</v>
      </c>
      <c r="Y2" s="12">
        <f ca="1">ROUND(O6/10,0)</f>
        <v>886</v>
      </c>
      <c r="AB2" s="4"/>
      <c r="AC2" s="15"/>
      <c r="AD2" s="4" t="s">
        <v>16</v>
      </c>
      <c r="AE2" s="15" t="s">
        <v>46</v>
      </c>
      <c r="AG2" s="4" t="s">
        <v>45</v>
      </c>
      <c r="AH2" s="4"/>
      <c r="AI2" s="70"/>
      <c r="AJ2" s="4"/>
      <c r="AK2" s="4"/>
    </row>
    <row r="3" spans="1:42" ht="16.5" x14ac:dyDescent="0.3">
      <c r="A3" s="1">
        <v>1</v>
      </c>
      <c r="B3" s="26">
        <f ca="1">INDEX($AD$3:$AD$77,RANK(AB3,$AB$3:$AB$77))</f>
        <v>2879</v>
      </c>
      <c r="C3" s="27">
        <f ca="1">VLOOKUP(SMALL($AA$3:$AA$77,ROWS(C$3:C3)),$AA$3:$AD$77,4,0)</f>
        <v>1418</v>
      </c>
      <c r="D3" s="28">
        <f ca="1">AD3</f>
        <v>1038</v>
      </c>
      <c r="E3" s="56"/>
      <c r="F3" s="30" t="str">
        <f ca="1">G3&amp;" - "&amp;H3</f>
        <v>1800 - 2700</v>
      </c>
      <c r="G3" s="31">
        <f ca="1">H2</f>
        <v>1800</v>
      </c>
      <c r="H3" s="32">
        <f ca="1">G3+$Y$3</f>
        <v>2700</v>
      </c>
      <c r="I3" s="58">
        <f ca="1">COUNTIF($C$3:$C$77, "&lt;"&amp;H3)</f>
        <v>26</v>
      </c>
      <c r="J3" s="58">
        <f ca="1">I3-I2</f>
        <v>18</v>
      </c>
      <c r="K3" s="47">
        <f ca="1">J3/$J$15</f>
        <v>0.24</v>
      </c>
      <c r="L3" s="34">
        <f ca="1">I3/$J$15</f>
        <v>0.34666666666666668</v>
      </c>
      <c r="N3" s="49" t="s">
        <v>24</v>
      </c>
      <c r="O3" s="49">
        <f ca="1">MEDIAN(B$3:B$77)</f>
        <v>3648</v>
      </c>
      <c r="P3" s="49">
        <f ca="1">MEDIAN(C$3:C$77)</f>
        <v>3648</v>
      </c>
      <c r="Q3" s="49">
        <f ca="1">MEDIAN(D$3:D$77)</f>
        <v>3648</v>
      </c>
      <c r="V3" s="12" t="s">
        <v>28</v>
      </c>
      <c r="Y3" s="12">
        <f ca="1">ROUND(Y2,-LEN(Y2)+1)</f>
        <v>900</v>
      </c>
      <c r="AA3" s="12">
        <f ca="1">ROWS(AA$3:AA3)/10+RAND()</f>
        <v>0.26750302920719315</v>
      </c>
      <c r="AB3" s="4">
        <f ca="1">RAND()</f>
        <v>0.57393203832403783</v>
      </c>
      <c r="AC3" s="15">
        <f ca="1">MATCH(SMALL($AA$3:$AA$77,ROWS(AC$3:AC3)),$AA$3:$AA$77,0)</f>
        <v>2</v>
      </c>
      <c r="AD3" s="35">
        <f ca="1">ROUND(10*($AM$1+$AO$1*ROWS(AH$3:AH3))*(VLOOKUP(IF(MOD(ROWS(AH$3:AH3),$AL$7)&lt;&gt;0,MOD(ROWS(AH$3:AH3),$AL$7),$AL$7),$AL$3:$AM$6,2)+0.5*((RAND()-0.5))),0)</f>
        <v>1038</v>
      </c>
      <c r="AE3" s="15"/>
      <c r="AG3" s="4"/>
      <c r="AH3" s="4"/>
      <c r="AI3" s="70"/>
      <c r="AJ3" s="4"/>
      <c r="AK3" s="4"/>
      <c r="AL3" s="12">
        <v>1</v>
      </c>
      <c r="AM3" s="12">
        <v>0.7</v>
      </c>
      <c r="AN3" s="12">
        <f>AM3/AVERAGE($AM$3:$AM$7)</f>
        <v>0.82352941176470573</v>
      </c>
    </row>
    <row r="4" spans="1:42" ht="16.5" x14ac:dyDescent="0.3">
      <c r="A4" s="1">
        <v>2</v>
      </c>
      <c r="B4" s="26">
        <f ca="1">INDEX($AD$3:$AD$77,RANK(AB4,$AB$3:$AB$77))</f>
        <v>1559</v>
      </c>
      <c r="C4" s="27">
        <f ca="1">VLOOKUP(SMALL($AA$3:$AA$77,ROWS(C$3:C4)),$AA$3:$AD$77,4,0)</f>
        <v>1038</v>
      </c>
      <c r="D4" s="28">
        <f ca="1">AD4</f>
        <v>1418</v>
      </c>
      <c r="E4" s="56"/>
      <c r="F4" s="30" t="str">
        <f ca="1">G4&amp;" - "&amp;H4</f>
        <v>2700 - 3600</v>
      </c>
      <c r="G4" s="31">
        <f ca="1">H3</f>
        <v>2700</v>
      </c>
      <c r="H4" s="32">
        <f ca="1">G4+$Y$3</f>
        <v>3600</v>
      </c>
      <c r="I4" s="58">
        <f ca="1">COUNTIF($C$3:$C$77, "&lt;"&amp;H4)</f>
        <v>37</v>
      </c>
      <c r="J4" s="58">
        <f ca="1">I4-I3</f>
        <v>11</v>
      </c>
      <c r="K4" s="47">
        <f ca="1">J4/$J$15</f>
        <v>0.14666666666666667</v>
      </c>
      <c r="L4" s="34">
        <f ca="1">I4/$J$15</f>
        <v>0.49333333333333335</v>
      </c>
      <c r="N4" s="62" t="s">
        <v>9</v>
      </c>
      <c r="O4" s="61">
        <f ca="1">MAX(B$3:B$77)</f>
        <v>9898</v>
      </c>
      <c r="P4" s="61">
        <f ca="1">MAX(C$3:C$77)</f>
        <v>9898</v>
      </c>
      <c r="Q4" s="61">
        <f ca="1">MAX(D$3:D$77)</f>
        <v>9898</v>
      </c>
      <c r="V4" s="12" t="s">
        <v>29</v>
      </c>
      <c r="Y4" s="12">
        <f ca="1">Y3*INT(O5/Y3)</f>
        <v>900</v>
      </c>
      <c r="AA4" s="12">
        <f ca="1">ROWS(AA$3:AA4)/10+RAND()</f>
        <v>0.20191275582880724</v>
      </c>
      <c r="AB4" s="4">
        <f ca="1">RAND()</f>
        <v>0.9611104812862119</v>
      </c>
      <c r="AC4" s="15">
        <f ca="1">MATCH(SMALL($AA$3:$AA$77,ROWS(AC$3:AC4)),$AA$3:$AA$77,0)</f>
        <v>1</v>
      </c>
      <c r="AD4" s="35">
        <f ca="1">ROUND(10*($AM$1+$AO$1*ROWS(AH$3:AH4))*(VLOOKUP(IF(MOD(ROWS(AH$3:AH4),$AL$7)&lt;&gt;0,MOD(ROWS(AH$3:AH4),$AL$7),$AL$7),$AL$3:$AM$6,2)+0.5*((RAND()-0.5))),0)</f>
        <v>1418</v>
      </c>
      <c r="AE4" s="15"/>
      <c r="AG4" s="4"/>
      <c r="AH4" s="4"/>
      <c r="AI4" s="70"/>
      <c r="AJ4" s="4"/>
      <c r="AK4" s="4"/>
      <c r="AL4" s="12">
        <v>2</v>
      </c>
      <c r="AM4" s="12">
        <v>1</v>
      </c>
      <c r="AN4" s="12">
        <f>AM4/AVERAGE($AM$3:$AM$7)</f>
        <v>1.1764705882352939</v>
      </c>
    </row>
    <row r="5" spans="1:42" ht="16.5" x14ac:dyDescent="0.3">
      <c r="A5" s="1">
        <v>3</v>
      </c>
      <c r="B5" s="26">
        <f ca="1">INDEX($AD$3:$AD$77,RANK(AB5,$AB$3:$AB$77))</f>
        <v>3805</v>
      </c>
      <c r="C5" s="27">
        <f ca="1">VLOOKUP(SMALL($AA$3:$AA$77,ROWS(C$3:C5)),$AA$3:$AD$77,4,0)</f>
        <v>1559</v>
      </c>
      <c r="D5" s="28">
        <f ca="1">AD5</f>
        <v>1559</v>
      </c>
      <c r="E5" s="56"/>
      <c r="F5" s="30" t="str">
        <f ca="1">G5&amp;" - "&amp;H5</f>
        <v>3600 - 4500</v>
      </c>
      <c r="G5" s="31">
        <f ca="1">H4</f>
        <v>3600</v>
      </c>
      <c r="H5" s="32">
        <f ca="1">G5+$Y$3</f>
        <v>4500</v>
      </c>
      <c r="I5" s="58">
        <f ca="1">COUNTIF($C$3:$C$77, "&lt;"&amp;H5)</f>
        <v>50</v>
      </c>
      <c r="J5" s="58">
        <f ca="1">I5-I4</f>
        <v>13</v>
      </c>
      <c r="K5" s="47">
        <f ca="1">J5/$J$15</f>
        <v>0.17333333333333334</v>
      </c>
      <c r="L5" s="34">
        <f ca="1">I5/$J$15</f>
        <v>0.66666666666666663</v>
      </c>
      <c r="N5" s="62" t="s">
        <v>10</v>
      </c>
      <c r="O5" s="61">
        <f ca="1">MIN(B$3:B$77)</f>
        <v>1038</v>
      </c>
      <c r="P5" s="61">
        <f ca="1">MIN(C$3:C$77)</f>
        <v>1038</v>
      </c>
      <c r="Q5" s="61">
        <f ca="1">MIN(D$3:D$77)</f>
        <v>1038</v>
      </c>
      <c r="V5" s="12" t="s">
        <v>26</v>
      </c>
      <c r="Y5" s="12">
        <f ca="1">ROUNDUP(O4/Y3,0)</f>
        <v>11</v>
      </c>
      <c r="AA5" s="12">
        <f ca="1">ROWS(AA$3:AA5)/10+RAND()</f>
        <v>0.35116376926328113</v>
      </c>
      <c r="AB5" s="4">
        <f ca="1">RAND()</f>
        <v>0.5004704574624651</v>
      </c>
      <c r="AC5" s="15">
        <f ca="1">MATCH(SMALL($AA$3:$AA$77,ROWS(AC$3:AC5)),$AA$3:$AA$77,0)</f>
        <v>3</v>
      </c>
      <c r="AD5" s="35">
        <f ca="1">ROUND(10*($AM$1+$AO$1*ROWS(AH$3:AH5))*(VLOOKUP(IF(MOD(ROWS(AH$3:AH5),$AL$7)&lt;&gt;0,MOD(ROWS(AH$3:AH5),$AL$7),$AL$7),$AL$3:$AM$6,2)+0.5*((RAND()-0.5))),0)</f>
        <v>1559</v>
      </c>
      <c r="AE5" s="15"/>
      <c r="AG5" s="4"/>
      <c r="AH5" s="4"/>
      <c r="AI5" s="70"/>
      <c r="AJ5" s="4"/>
      <c r="AK5" s="4"/>
      <c r="AL5" s="12">
        <v>3</v>
      </c>
      <c r="AM5" s="12">
        <v>1</v>
      </c>
      <c r="AN5" s="12">
        <f>AM5/AVERAGE($AM$3:$AM$7)</f>
        <v>1.1764705882352939</v>
      </c>
    </row>
    <row r="6" spans="1:42" ht="16.5" x14ac:dyDescent="0.3">
      <c r="A6" s="1">
        <v>4</v>
      </c>
      <c r="B6" s="26">
        <f ca="1">INDEX($AD$3:$AD$77,RANK(AB6,$AB$3:$AB$77))</f>
        <v>2056</v>
      </c>
      <c r="C6" s="27">
        <f ca="1">VLOOKUP(SMALL($AA$3:$AA$77,ROWS(C$3:C6)),$AA$3:$AD$77,4,0)</f>
        <v>1263</v>
      </c>
      <c r="D6" s="28">
        <f ca="1">AD6</f>
        <v>1426</v>
      </c>
      <c r="E6" s="56"/>
      <c r="F6" s="30" t="str">
        <f ca="1">G6&amp;" - "&amp;H6</f>
        <v>4500 - 5400</v>
      </c>
      <c r="G6" s="31">
        <f ca="1">H5</f>
        <v>4500</v>
      </c>
      <c r="H6" s="32">
        <f ca="1">G6+$Y$3</f>
        <v>5400</v>
      </c>
      <c r="I6" s="58">
        <f ca="1">COUNTIF($C$3:$C$77, "&lt;"&amp;H6)</f>
        <v>56</v>
      </c>
      <c r="J6" s="58">
        <f ca="1">I6-I5</f>
        <v>6</v>
      </c>
      <c r="K6" s="47">
        <f ca="1">J6/$J$15</f>
        <v>0.08</v>
      </c>
      <c r="L6" s="34">
        <f ca="1">I6/$J$15</f>
        <v>0.7466666666666667</v>
      </c>
      <c r="N6" s="62" t="s">
        <v>1</v>
      </c>
      <c r="O6" s="61">
        <f ca="1">O4-O5</f>
        <v>8860</v>
      </c>
      <c r="P6" s="61">
        <f ca="1">P4-P5</f>
        <v>8860</v>
      </c>
      <c r="Q6" s="61">
        <f ca="1">Q4-Q5</f>
        <v>8860</v>
      </c>
      <c r="V6" s="12" t="s">
        <v>30</v>
      </c>
      <c r="Y6" s="12">
        <f ca="1">Y5*Y3</f>
        <v>9900</v>
      </c>
      <c r="AA6" s="12">
        <f ca="1">ROWS(AA$3:AA6)/10+RAND()</f>
        <v>0.90078408009939215</v>
      </c>
      <c r="AB6" s="4">
        <f ca="1">RAND()</f>
        <v>0.5343657702264738</v>
      </c>
      <c r="AC6" s="15">
        <f ca="1">MATCH(SMALL($AA$3:$AA$77,ROWS(AC$3:AC6)),$AA$3:$AA$77,0)</f>
        <v>5</v>
      </c>
      <c r="AD6" s="35">
        <f ca="1">ROUND(10*($AM$1+$AO$1*ROWS(AH$3:AH6))*(VLOOKUP(IF(MOD(ROWS(AH$3:AH6),$AL$7)&lt;&gt;0,MOD(ROWS(AH$3:AH6),$AL$7),$AL$7),$AL$3:$AM$6,2)+0.5*((RAND()-0.5))),0)</f>
        <v>1426</v>
      </c>
      <c r="AE6" s="15"/>
      <c r="AG6" s="4"/>
      <c r="AH6" s="4"/>
      <c r="AI6" s="70"/>
      <c r="AJ6" s="4"/>
      <c r="AK6" s="4"/>
      <c r="AL6" s="12">
        <v>4</v>
      </c>
      <c r="AM6" s="12">
        <v>0.7</v>
      </c>
      <c r="AN6" s="12">
        <f>AM6/AVERAGE($AM$3:$AM$7)</f>
        <v>0.82352941176470573</v>
      </c>
    </row>
    <row r="7" spans="1:42" ht="16.5" x14ac:dyDescent="0.3">
      <c r="A7" s="1">
        <v>5</v>
      </c>
      <c r="B7" s="26">
        <f ca="1">INDEX($AD$3:$AD$77,RANK(AB7,$AB$3:$AB$77))</f>
        <v>3653</v>
      </c>
      <c r="C7" s="27">
        <f ca="1">VLOOKUP(SMALL($AA$3:$AA$77,ROWS(C$3:C7)),$AA$3:$AD$77,4,0)</f>
        <v>2047</v>
      </c>
      <c r="D7" s="28">
        <f ca="1">AD7</f>
        <v>1263</v>
      </c>
      <c r="E7" s="56"/>
      <c r="F7" s="30" t="str">
        <f ca="1">G7&amp;" - "&amp;H7</f>
        <v>5400 - 6300</v>
      </c>
      <c r="G7" s="31">
        <f ca="1">H6</f>
        <v>5400</v>
      </c>
      <c r="H7" s="32">
        <f ca="1">G7+$Y$3</f>
        <v>6300</v>
      </c>
      <c r="I7" s="58">
        <f ca="1">COUNTIF($C$3:$C$77, "&lt;"&amp;H7)</f>
        <v>64</v>
      </c>
      <c r="J7" s="58">
        <f ca="1">I7-I6</f>
        <v>8</v>
      </c>
      <c r="K7" s="47">
        <f ca="1">J7/$J$15</f>
        <v>0.10666666666666667</v>
      </c>
      <c r="L7" s="34">
        <f ca="1">I7/$J$15</f>
        <v>0.85333333333333339</v>
      </c>
      <c r="N7" s="62" t="s">
        <v>11</v>
      </c>
      <c r="O7" s="61">
        <f ca="1">_xlfn.STDEV.S(B$3:B$77)</f>
        <v>2068.469616899421</v>
      </c>
      <c r="P7" s="61">
        <f ca="1">_xlfn.STDEV.S(C$3:C$77)</f>
        <v>2068.469616899421</v>
      </c>
      <c r="Q7" s="61">
        <f ca="1">_xlfn.STDEV.S(D$3:D$77)</f>
        <v>2068.469616899421</v>
      </c>
      <c r="V7" s="12" t="s">
        <v>31</v>
      </c>
      <c r="Y7" s="12">
        <v>5</v>
      </c>
      <c r="AA7" s="12">
        <f ca="1">ROWS(AA$3:AA7)/10+RAND()</f>
        <v>0.7281397663889374</v>
      </c>
      <c r="AB7" s="4">
        <f ca="1">RAND()</f>
        <v>0.27170373891033384</v>
      </c>
      <c r="AC7" s="15">
        <f ca="1">MATCH(SMALL($AA$3:$AA$77,ROWS(AC$3:AC7)),$AA$3:$AA$77,0)</f>
        <v>6</v>
      </c>
      <c r="AD7" s="35">
        <f ca="1">ROUND(10*($AM$1+$AO$1*ROWS(AH$3:AH7))*(VLOOKUP(IF(MOD(ROWS(AH$3:AH7),$AL$7)&lt;&gt;0,MOD(ROWS(AH$3:AH7),$AL$7),$AL$7),$AL$3:$AM$6,2)+0.5*((RAND()-0.5))),0)</f>
        <v>1263</v>
      </c>
      <c r="AE7" s="15"/>
      <c r="AG7" s="4"/>
      <c r="AH7" s="4"/>
      <c r="AI7" s="70"/>
      <c r="AJ7" s="4"/>
      <c r="AK7" s="4"/>
      <c r="AL7" s="12">
        <v>4</v>
      </c>
    </row>
    <row r="8" spans="1:42" ht="16.5" x14ac:dyDescent="0.3">
      <c r="A8" s="1">
        <v>6</v>
      </c>
      <c r="B8" s="26">
        <f ca="1">INDEX($AD$3:$AD$77,RANK(AB8,$AB$3:$AB$77))</f>
        <v>3825</v>
      </c>
      <c r="C8" s="27">
        <f ca="1">VLOOKUP(SMALL($AA$3:$AA$77,ROWS(C$3:C8)),$AA$3:$AD$77,4,0)</f>
        <v>1859</v>
      </c>
      <c r="D8" s="28">
        <f ca="1">AD8</f>
        <v>2047</v>
      </c>
      <c r="E8" s="56"/>
      <c r="F8" s="30" t="str">
        <f ca="1">G8&amp;" - "&amp;H8</f>
        <v>6300 - 7200</v>
      </c>
      <c r="G8" s="31">
        <f ca="1">H7</f>
        <v>6300</v>
      </c>
      <c r="H8" s="32">
        <f ca="1">G8+$Y$3</f>
        <v>7200</v>
      </c>
      <c r="I8" s="58">
        <f ca="1">COUNTIF($C$3:$C$77, "&lt;"&amp;H8)</f>
        <v>68</v>
      </c>
      <c r="J8" s="58">
        <f ca="1">I8-I7</f>
        <v>4</v>
      </c>
      <c r="K8" s="47">
        <f ca="1">J8/$J$15</f>
        <v>5.3333333333333337E-2</v>
      </c>
      <c r="L8" s="34">
        <f ca="1">I8/$J$15</f>
        <v>0.90666666666666662</v>
      </c>
      <c r="N8" s="62" t="s">
        <v>12</v>
      </c>
      <c r="O8" s="61">
        <f ca="1">O7/O2</f>
        <v>0.52580724529882716</v>
      </c>
      <c r="P8" s="61">
        <f ca="1">P7/P2</f>
        <v>0.52580724529882716</v>
      </c>
      <c r="Q8" s="61">
        <f ca="1">Q7/Q2</f>
        <v>0.52580724529882716</v>
      </c>
      <c r="AA8" s="12">
        <f ca="1">ROWS(AA$3:AA8)/10+RAND()</f>
        <v>0.78540598978907339</v>
      </c>
      <c r="AB8" s="4">
        <f ca="1">RAND()</f>
        <v>3.9592963920929813E-2</v>
      </c>
      <c r="AC8" s="15">
        <f ca="1">MATCH(SMALL($AA$3:$AA$77,ROWS(AC$3:AC8)),$AA$3:$AA$77,0)</f>
        <v>7</v>
      </c>
      <c r="AD8" s="35">
        <f ca="1">ROUND(10*($AM$1+$AO$1*ROWS(AH$3:AH8))*(VLOOKUP(IF(MOD(ROWS(AH$3:AH8),$AL$7)&lt;&gt;0,MOD(ROWS(AH$3:AH8),$AL$7),$AL$7),$AL$3:$AM$6,2)+0.5*((RAND()-0.5))),0)</f>
        <v>2047</v>
      </c>
      <c r="AE8" s="15"/>
      <c r="AG8" s="4"/>
      <c r="AH8" s="4"/>
      <c r="AI8" s="70"/>
      <c r="AJ8" s="4"/>
      <c r="AK8" s="4"/>
    </row>
    <row r="9" spans="1:42" ht="16.5" x14ac:dyDescent="0.3">
      <c r="A9" s="1">
        <v>7</v>
      </c>
      <c r="B9" s="26">
        <f ca="1">INDEX($AD$3:$AD$77,RANK(AB9,$AB$3:$AB$77))</f>
        <v>3450</v>
      </c>
      <c r="C9" s="27">
        <f ca="1">VLOOKUP(SMALL($AA$3:$AA$77,ROWS(C$3:C9)),$AA$3:$AD$77,4,0)</f>
        <v>1426</v>
      </c>
      <c r="D9" s="28">
        <f ca="1">AD9</f>
        <v>1859</v>
      </c>
      <c r="E9" s="56"/>
      <c r="F9" s="30" t="str">
        <f ca="1">G9&amp;" - "&amp;H9</f>
        <v>7200 - 8100</v>
      </c>
      <c r="G9" s="31">
        <f ca="1">H8</f>
        <v>7200</v>
      </c>
      <c r="H9" s="32">
        <f ca="1">G9+$Y$3</f>
        <v>8100</v>
      </c>
      <c r="I9" s="58">
        <f ca="1">COUNTIF($C$3:$C$77, "&lt;"&amp;H9)</f>
        <v>72</v>
      </c>
      <c r="J9" s="58">
        <f ca="1">I9-I8</f>
        <v>4</v>
      </c>
      <c r="K9" s="47">
        <f ca="1">J9/$J$15</f>
        <v>5.3333333333333337E-2</v>
      </c>
      <c r="L9" s="34">
        <f ca="1">I9/$J$15</f>
        <v>0.96</v>
      </c>
      <c r="N9" s="49" t="s">
        <v>25</v>
      </c>
      <c r="O9" s="50">
        <f ca="1">O2/O3</f>
        <v>1.0783698830409356</v>
      </c>
      <c r="P9" s="50">
        <f ca="1">P2/P3</f>
        <v>1.0783698830409356</v>
      </c>
      <c r="Q9" s="50">
        <f ca="1">Q2/Q3</f>
        <v>1.0783698830409356</v>
      </c>
      <c r="AA9" s="12">
        <f ca="1">ROWS(AA$3:AA9)/10+RAND()</f>
        <v>0.85149328836082405</v>
      </c>
      <c r="AB9" s="4">
        <f ca="1">RAND()</f>
        <v>0.1671254659857333</v>
      </c>
      <c r="AC9" s="15">
        <f ca="1">MATCH(SMALL($AA$3:$AA$77,ROWS(AC$3:AC9)),$AA$3:$AA$77,0)</f>
        <v>4</v>
      </c>
      <c r="AD9" s="35">
        <f ca="1">ROUND(10*($AM$1+$AO$1*ROWS(AH$3:AH9))*(VLOOKUP(IF(MOD(ROWS(AH$3:AH9),$AL$7)&lt;&gt;0,MOD(ROWS(AH$3:AH9),$AL$7),$AL$7),$AL$3:$AM$6,2)+0.5*((RAND()-0.5))),0)</f>
        <v>1859</v>
      </c>
      <c r="AE9" s="15"/>
      <c r="AG9" s="4"/>
      <c r="AH9" s="4"/>
      <c r="AI9" s="70"/>
      <c r="AJ9" s="4"/>
      <c r="AK9" s="4"/>
    </row>
    <row r="10" spans="1:42" ht="17.25" thickBot="1" x14ac:dyDescent="0.35">
      <c r="A10" s="1">
        <v>8</v>
      </c>
      <c r="B10" s="26">
        <f ca="1">INDEX($AD$3:$AD$77,RANK(AB10,$AB$3:$AB$77))</f>
        <v>3171</v>
      </c>
      <c r="C10" s="27">
        <f ca="1">VLOOKUP(SMALL($AA$3:$AA$77,ROWS(C$3:C10)),$AA$3:$AD$77,4,0)</f>
        <v>1816</v>
      </c>
      <c r="D10" s="28">
        <f ca="1">AD10</f>
        <v>1092</v>
      </c>
      <c r="E10" s="56"/>
      <c r="F10" s="30" t="str">
        <f ca="1">G10&amp;" - "&amp;H10</f>
        <v>8100 - 9000</v>
      </c>
      <c r="G10" s="31">
        <f ca="1">H9</f>
        <v>8100</v>
      </c>
      <c r="H10" s="32">
        <f ca="1">G10+$Y$3</f>
        <v>9000</v>
      </c>
      <c r="I10" s="58">
        <f ca="1">COUNTIF($C$3:$C$77, "&lt;"&amp;H10)</f>
        <v>74</v>
      </c>
      <c r="J10" s="58">
        <f ca="1">I10-I9</f>
        <v>2</v>
      </c>
      <c r="K10" s="47">
        <f ca="1">J10/$J$15</f>
        <v>2.6666666666666668E-2</v>
      </c>
      <c r="L10" s="34">
        <f ca="1">I10/$J$15</f>
        <v>0.98666666666666669</v>
      </c>
      <c r="N10" s="60" t="s">
        <v>23</v>
      </c>
      <c r="O10" s="59">
        <f ca="1">O6/O2</f>
        <v>2.2522217175859707</v>
      </c>
      <c r="P10" s="59">
        <f ca="1">P6/P2</f>
        <v>2.2522217175859707</v>
      </c>
      <c r="Q10" s="59">
        <f ca="1">Q6/Q2</f>
        <v>2.2522217175859707</v>
      </c>
      <c r="AA10" s="12">
        <f ca="1">ROWS(AA$3:AA10)/10+RAND()</f>
        <v>1.3818609885003741</v>
      </c>
      <c r="AB10" s="4">
        <f ca="1">RAND()</f>
        <v>0.59578340064309232</v>
      </c>
      <c r="AC10" s="15">
        <f ca="1">MATCH(SMALL($AA$3:$AA$77,ROWS(AC$3:AC10)),$AA$3:$AA$77,0)</f>
        <v>9</v>
      </c>
      <c r="AD10" s="35">
        <f ca="1">ROUND(10*($AM$1+$AO$1*ROWS(AH$3:AH10))*(VLOOKUP(IF(MOD(ROWS(AH$3:AH10),$AL$7)&lt;&gt;0,MOD(ROWS(AH$3:AH10),$AL$7),$AL$7),$AL$3:$AM$6,2)+0.5*((RAND()-0.5))),0)</f>
        <v>1092</v>
      </c>
      <c r="AE10" s="15"/>
      <c r="AG10" s="4"/>
      <c r="AH10" s="4"/>
      <c r="AI10" s="70"/>
      <c r="AJ10" s="4"/>
      <c r="AK10" s="4"/>
    </row>
    <row r="11" spans="1:42" ht="16.5" x14ac:dyDescent="0.3">
      <c r="A11" s="1">
        <v>9</v>
      </c>
      <c r="B11" s="26">
        <f ca="1">INDEX($AD$3:$AD$77,RANK(AB11,$AB$3:$AB$77))</f>
        <v>2215</v>
      </c>
      <c r="C11" s="27">
        <f ca="1">VLOOKUP(SMALL($AA$3:$AA$77,ROWS(C$3:C11)),$AA$3:$AD$77,4,0)</f>
        <v>1841</v>
      </c>
      <c r="D11" s="28">
        <f ca="1">AD11</f>
        <v>1816</v>
      </c>
      <c r="E11" s="56"/>
      <c r="F11" s="30" t="str">
        <f ca="1">G11&amp;" - "&amp;H11</f>
        <v>9000 - 9900</v>
      </c>
      <c r="G11" s="31">
        <f ca="1">H10</f>
        <v>9000</v>
      </c>
      <c r="H11" s="32">
        <f ca="1">G11+$Y$3</f>
        <v>9900</v>
      </c>
      <c r="I11" s="58">
        <f ca="1">COUNTIF($C$3:$C$77, "&lt;"&amp;H11)</f>
        <v>75</v>
      </c>
      <c r="J11" s="58">
        <f ca="1">I11-I10</f>
        <v>1</v>
      </c>
      <c r="K11" s="47">
        <f ca="1">J11/$J$15</f>
        <v>1.3333333333333334E-2</v>
      </c>
      <c r="L11" s="34">
        <f ca="1">I11/$J$15</f>
        <v>1</v>
      </c>
      <c r="AA11" s="12">
        <f ca="1">ROWS(AA$3:AA11)/10+RAND()</f>
        <v>0.95577726567404686</v>
      </c>
      <c r="AB11" s="4">
        <f ca="1">RAND()</f>
        <v>0.80676989134876032</v>
      </c>
      <c r="AC11" s="15">
        <f ca="1">MATCH(SMALL($AA$3:$AA$77,ROWS(AC$3:AC11)),$AA$3:$AA$77,0)</f>
        <v>11</v>
      </c>
      <c r="AD11" s="35">
        <f ca="1">ROUND(10*($AM$1+$AO$1*ROWS(AH$3:AH11))*(VLOOKUP(IF(MOD(ROWS(AH$3:AH11),$AL$7)&lt;&gt;0,MOD(ROWS(AH$3:AH11),$AL$7),$AL$7),$AL$3:$AM$6,2)+0.5*((RAND()-0.5))),0)</f>
        <v>1816</v>
      </c>
      <c r="AE11" s="15"/>
      <c r="AG11" s="4"/>
      <c r="AH11" s="4"/>
      <c r="AI11" s="70"/>
      <c r="AJ11" s="4"/>
      <c r="AK11" s="4"/>
    </row>
    <row r="12" spans="1:42" ht="16.5" x14ac:dyDescent="0.3">
      <c r="A12" s="1">
        <v>10</v>
      </c>
      <c r="B12" s="26">
        <f ca="1">INDEX($AD$3:$AD$77,RANK(AB12,$AB$3:$AB$77))</f>
        <v>2303</v>
      </c>
      <c r="C12" s="27">
        <f ca="1">VLOOKUP(SMALL($AA$3:$AA$77,ROWS(C$3:C12)),$AA$3:$AD$77,4,0)</f>
        <v>1907</v>
      </c>
      <c r="D12" s="28">
        <f ca="1">AD12</f>
        <v>1907</v>
      </c>
      <c r="E12" s="56"/>
      <c r="F12" s="30" t="str">
        <f ca="1">G12&amp;" - "&amp;H12</f>
        <v>9900 - 10800</v>
      </c>
      <c r="G12" s="31">
        <f ca="1">H11</f>
        <v>9900</v>
      </c>
      <c r="H12" s="32">
        <f ca="1">G12+$Y$3</f>
        <v>10800</v>
      </c>
      <c r="I12" s="58">
        <f ca="1">COUNTIF($C$3:$C$77, "&lt;"&amp;H12)</f>
        <v>75</v>
      </c>
      <c r="J12" s="58">
        <f ca="1">I12-I11</f>
        <v>0</v>
      </c>
      <c r="K12" s="47">
        <f ca="1">J12/$J$15</f>
        <v>0</v>
      </c>
      <c r="L12" s="34">
        <f ca="1">I12/$J$15</f>
        <v>1</v>
      </c>
      <c r="AA12" s="12">
        <f ca="1">ROWS(AA$3:AA12)/10+RAND()</f>
        <v>1.370911122361582</v>
      </c>
      <c r="AB12" s="4">
        <f ca="1">RAND()</f>
        <v>0.41491878390589454</v>
      </c>
      <c r="AC12" s="15">
        <f ca="1">MATCH(SMALL($AA$3:$AA$77,ROWS(AC$3:AC12)),$AA$3:$AA$77,0)</f>
        <v>10</v>
      </c>
      <c r="AD12" s="35">
        <f ca="1">ROUND(10*($AM$1+$AO$1*ROWS(AH$3:AH12))*(VLOOKUP(IF(MOD(ROWS(AH$3:AH12),$AL$7)&lt;&gt;0,MOD(ROWS(AH$3:AH12),$AL$7),$AL$7),$AL$3:$AM$6,2)+0.5*((RAND()-0.5))),0)</f>
        <v>1907</v>
      </c>
      <c r="AE12" s="15"/>
      <c r="AG12" s="4"/>
      <c r="AH12" s="4"/>
      <c r="AI12" s="70"/>
      <c r="AJ12" s="4"/>
      <c r="AK12" s="4"/>
    </row>
    <row r="13" spans="1:42" ht="16.5" x14ac:dyDescent="0.3">
      <c r="A13" s="1">
        <v>11</v>
      </c>
      <c r="B13" s="26">
        <f ca="1">INDEX($AD$3:$AD$77,RANK(AB13,$AB$3:$AB$77))</f>
        <v>1263</v>
      </c>
      <c r="C13" s="27">
        <f ca="1">VLOOKUP(SMALL($AA$3:$AA$77,ROWS(C$3:C13)),$AA$3:$AD$77,4,0)</f>
        <v>1092</v>
      </c>
      <c r="D13" s="28">
        <f ca="1">AD13</f>
        <v>1841</v>
      </c>
      <c r="E13" s="56"/>
      <c r="F13" s="30" t="str">
        <f ca="1">G13&amp;" - "&amp;H13</f>
        <v>10800 - 11700</v>
      </c>
      <c r="G13" s="31">
        <f ca="1">H12</f>
        <v>10800</v>
      </c>
      <c r="H13" s="32">
        <f ca="1">G13+$Y$3</f>
        <v>11700</v>
      </c>
      <c r="I13" s="58">
        <f ca="1">COUNTIF($C$3:$C$77, "&lt;"&amp;H13)</f>
        <v>75</v>
      </c>
      <c r="J13" s="58">
        <f ca="1">I13-I12</f>
        <v>0</v>
      </c>
      <c r="K13" s="47">
        <f ca="1">J13/$J$15</f>
        <v>0</v>
      </c>
      <c r="L13" s="34">
        <f ca="1">I13/$J$15</f>
        <v>1</v>
      </c>
      <c r="AA13" s="12">
        <f ca="1">ROWS(AA$3:AA13)/10+RAND()</f>
        <v>1.3312940209758257</v>
      </c>
      <c r="AB13" s="4">
        <f ca="1">RAND()</f>
        <v>0.9376634648529254</v>
      </c>
      <c r="AC13" s="15">
        <f ca="1">MATCH(SMALL($AA$3:$AA$77,ROWS(AC$3:AC13)),$AA$3:$AA$77,0)</f>
        <v>8</v>
      </c>
      <c r="AD13" s="35">
        <f ca="1">ROUND(10*($AM$1+$AO$1*ROWS(AH$3:AH13))*(VLOOKUP(IF(MOD(ROWS(AH$3:AH13),$AL$7)&lt;&gt;0,MOD(ROWS(AH$3:AH13),$AL$7),$AL$7),$AL$3:$AM$6,2)+0.5*((RAND()-0.5))),0)</f>
        <v>1841</v>
      </c>
      <c r="AE13" s="15"/>
      <c r="AG13" s="4"/>
      <c r="AH13" s="4"/>
      <c r="AI13" s="70"/>
      <c r="AJ13" s="4"/>
      <c r="AK13" s="4"/>
    </row>
    <row r="14" spans="1:42" ht="17.25" thickBot="1" x14ac:dyDescent="0.35">
      <c r="A14" s="1">
        <v>12</v>
      </c>
      <c r="B14" s="26">
        <f ca="1">INDEX($AD$3:$AD$77,RANK(AB14,$AB$3:$AB$77))</f>
        <v>1841</v>
      </c>
      <c r="C14" s="27">
        <f ca="1">VLOOKUP(SMALL($AA$3:$AA$77,ROWS(C$3:C14)),$AA$3:$AD$77,4,0)</f>
        <v>2413</v>
      </c>
      <c r="D14" s="28">
        <f ca="1">AD14</f>
        <v>1694</v>
      </c>
      <c r="E14" s="56"/>
      <c r="F14" s="36" t="str">
        <f ca="1">G14&amp;" - "&amp;H14</f>
        <v>11700 - 12600</v>
      </c>
      <c r="G14" s="37">
        <f ca="1">H13</f>
        <v>11700</v>
      </c>
      <c r="H14" s="38">
        <f ca="1">G14+$Y$3</f>
        <v>12600</v>
      </c>
      <c r="I14" s="39">
        <f ca="1">COUNTIF($C$3:$C$77, "&lt;"&amp;H14)</f>
        <v>75</v>
      </c>
      <c r="J14" s="39">
        <f ca="1">I14-I13</f>
        <v>0</v>
      </c>
      <c r="K14" s="40">
        <f ca="1">J14/$J$15</f>
        <v>0</v>
      </c>
      <c r="L14" s="41">
        <f ca="1">I14/$J$15</f>
        <v>1</v>
      </c>
      <c r="AA14" s="12">
        <f ca="1">ROWS(AA$3:AA14)/10+RAND()</f>
        <v>1.9924060755455151</v>
      </c>
      <c r="AB14" s="4">
        <f ca="1">RAND()</f>
        <v>0.86506414737553516</v>
      </c>
      <c r="AC14" s="15">
        <f ca="1">MATCH(SMALL($AA$3:$AA$77,ROWS(AC$3:AC14)),$AA$3:$AA$77,0)</f>
        <v>16</v>
      </c>
      <c r="AD14" s="35">
        <f ca="1">ROUND(10*($AM$1+$AO$1*ROWS(AH$3:AH14))*(VLOOKUP(IF(MOD(ROWS(AH$3:AH14),$AL$7)&lt;&gt;0,MOD(ROWS(AH$3:AH14),$AL$7),$AL$7),$AL$3:$AM$6,2)+0.5*((RAND()-0.5))),0)</f>
        <v>1694</v>
      </c>
      <c r="AE14" s="15"/>
      <c r="AG14" s="4"/>
      <c r="AH14" s="4"/>
      <c r="AI14" s="70"/>
      <c r="AJ14" s="4"/>
      <c r="AK14" s="4"/>
    </row>
    <row r="15" spans="1:42" ht="16.5" x14ac:dyDescent="0.3">
      <c r="A15" s="1">
        <v>13</v>
      </c>
      <c r="B15" s="26">
        <f ca="1">INDEX($AD$3:$AD$77,RANK(AB15,$AB$3:$AB$77))</f>
        <v>4994</v>
      </c>
      <c r="C15" s="27">
        <f ca="1">VLOOKUP(SMALL($AA$3:$AA$77,ROWS(C$3:C15)),$AA$3:$AD$77,4,0)</f>
        <v>2959</v>
      </c>
      <c r="D15" s="28">
        <f ca="1">AD15</f>
        <v>1536</v>
      </c>
      <c r="E15" s="56"/>
      <c r="F15" s="42"/>
      <c r="G15" s="58"/>
      <c r="H15" s="58"/>
      <c r="I15" s="58"/>
      <c r="J15" s="58">
        <f ca="1">SUM(J2:J14)</f>
        <v>75</v>
      </c>
      <c r="K15" s="47">
        <f ca="1">SUM(K2:K14)</f>
        <v>1</v>
      </c>
      <c r="L15" s="47"/>
      <c r="AA15" s="12">
        <f ca="1">ROWS(AA$3:AA15)/10+RAND()</f>
        <v>2.0060009598517596</v>
      </c>
      <c r="AB15" s="4">
        <f ca="1">RAND()</f>
        <v>0.40565648301466029</v>
      </c>
      <c r="AC15" s="15">
        <f ca="1">MATCH(SMALL($AA$3:$AA$77,ROWS(AC$3:AC15)),$AA$3:$AA$77,0)</f>
        <v>18</v>
      </c>
      <c r="AD15" s="35">
        <f ca="1">ROUND(10*($AM$1+$AO$1*ROWS(AH$3:AH15))*(VLOOKUP(IF(MOD(ROWS(AH$3:AH15),$AL$7)&lt;&gt;0,MOD(ROWS(AH$3:AH15),$AL$7),$AL$7),$AL$3:$AM$6,2)+0.5*((RAND()-0.5))),0)</f>
        <v>1536</v>
      </c>
      <c r="AE15" s="15"/>
      <c r="AG15" s="4"/>
      <c r="AH15" s="4"/>
      <c r="AI15" s="70"/>
      <c r="AJ15" s="4"/>
      <c r="AK15" s="4"/>
    </row>
    <row r="16" spans="1:42" ht="16.5" x14ac:dyDescent="0.3">
      <c r="A16" s="1">
        <v>14</v>
      </c>
      <c r="B16" s="26">
        <f ca="1">INDEX($AD$3:$AD$77,RANK(AB16,$AB$3:$AB$77))</f>
        <v>2959</v>
      </c>
      <c r="C16" s="27">
        <f ca="1">VLOOKUP(SMALL($AA$3:$AA$77,ROWS(C$3:C16)),$AA$3:$AD$77,4,0)</f>
        <v>1694</v>
      </c>
      <c r="D16" s="28">
        <f ca="1">AD16</f>
        <v>1995</v>
      </c>
      <c r="E16" s="56"/>
      <c r="AA16" s="12">
        <f ca="1">ROWS(AA$3:AA16)/10+RAND()</f>
        <v>2.1382535709660373</v>
      </c>
      <c r="AB16" s="4">
        <f ca="1">RAND()</f>
        <v>0.80215788488149908</v>
      </c>
      <c r="AC16" s="15">
        <f ca="1">MATCH(SMALL($AA$3:$AA$77,ROWS(AC$3:AC16)),$AA$3:$AA$77,0)</f>
        <v>12</v>
      </c>
      <c r="AD16" s="35">
        <f ca="1">ROUND(10*($AM$1+$AO$1*ROWS(AH$3:AH16))*(VLOOKUP(IF(MOD(ROWS(AH$3:AH16),$AL$7)&lt;&gt;0,MOD(ROWS(AH$3:AH16),$AL$7),$AL$7),$AL$3:$AM$6,2)+0.5*((RAND()-0.5))),0)</f>
        <v>1995</v>
      </c>
      <c r="AE16" s="15"/>
      <c r="AG16" s="4"/>
      <c r="AH16" s="4"/>
      <c r="AI16" s="70"/>
      <c r="AJ16" s="4"/>
      <c r="AK16" s="4"/>
    </row>
    <row r="17" spans="1:37" ht="16.5" x14ac:dyDescent="0.3">
      <c r="A17" s="1">
        <v>15</v>
      </c>
      <c r="B17" s="26">
        <f ca="1">INDEX($AD$3:$AD$77,RANK(AB17,$AB$3:$AB$77))</f>
        <v>6140</v>
      </c>
      <c r="C17" s="27">
        <f ca="1">VLOOKUP(SMALL($AA$3:$AA$77,ROWS(C$3:C17)),$AA$3:$AD$77,4,0)</f>
        <v>1536</v>
      </c>
      <c r="D17" s="28">
        <f ca="1">AD17</f>
        <v>2374</v>
      </c>
      <c r="E17" s="56"/>
      <c r="J17" s="42"/>
      <c r="K17" s="42"/>
      <c r="AA17" s="12">
        <f ca="1">ROWS(AA$3:AA17)/10+RAND()</f>
        <v>2.1965186084523727</v>
      </c>
      <c r="AB17" s="4">
        <f ca="1">RAND()</f>
        <v>0.38001467884857942</v>
      </c>
      <c r="AC17" s="15">
        <f ca="1">MATCH(SMALL($AA$3:$AA$77,ROWS(AC$3:AC17)),$AA$3:$AA$77,0)</f>
        <v>13</v>
      </c>
      <c r="AD17" s="35">
        <f ca="1">ROUND(10*($AM$1+$AO$1*ROWS(AH$3:AH17))*(VLOOKUP(IF(MOD(ROWS(AH$3:AH17),$AL$7)&lt;&gt;0,MOD(ROWS(AH$3:AH17),$AL$7),$AL$7),$AL$3:$AM$6,2)+0.5*((RAND()-0.5))),0)</f>
        <v>2374</v>
      </c>
      <c r="AE17" s="15"/>
      <c r="AG17" s="4"/>
      <c r="AH17" s="4"/>
      <c r="AI17" s="70"/>
      <c r="AJ17" s="4"/>
      <c r="AK17" s="4"/>
    </row>
    <row r="18" spans="1:37" ht="16.5" x14ac:dyDescent="0.3">
      <c r="A18" s="1">
        <v>16</v>
      </c>
      <c r="B18" s="26">
        <f ca="1">INDEX($AD$3:$AD$77,RANK(AB18,$AB$3:$AB$77))</f>
        <v>4277</v>
      </c>
      <c r="C18" s="27">
        <f ca="1">VLOOKUP(SMALL($AA$3:$AA$77,ROWS(C$3:C18)),$AA$3:$AD$77,4,0)</f>
        <v>1861</v>
      </c>
      <c r="D18" s="28">
        <f ca="1">AD18</f>
        <v>2413</v>
      </c>
      <c r="E18" s="56"/>
      <c r="AA18" s="12">
        <f ca="1">ROWS(AA$3:AA18)/10+RAND()</f>
        <v>1.6631974101870592</v>
      </c>
      <c r="AB18" s="4">
        <f ca="1">RAND()</f>
        <v>0.34377004585471382</v>
      </c>
      <c r="AC18" s="15">
        <f ca="1">MATCH(SMALL($AA$3:$AA$77,ROWS(AC$3:AC18)),$AA$3:$AA$77,0)</f>
        <v>21</v>
      </c>
      <c r="AD18" s="35">
        <f ca="1">ROUND(10*($AM$1+$AO$1*ROWS(AH$3:AH18))*(VLOOKUP(IF(MOD(ROWS(AH$3:AH18),$AL$7)&lt;&gt;0,MOD(ROWS(AH$3:AH18),$AL$7),$AL$7),$AL$3:$AM$6,2)+0.5*((RAND()-0.5))),0)</f>
        <v>2413</v>
      </c>
      <c r="AE18" s="15"/>
      <c r="AG18" s="4"/>
      <c r="AH18" s="4"/>
      <c r="AI18" s="70"/>
      <c r="AJ18" s="4"/>
      <c r="AK18" s="4"/>
    </row>
    <row r="19" spans="1:37" ht="16.5" x14ac:dyDescent="0.3">
      <c r="A19" s="1">
        <v>17</v>
      </c>
      <c r="B19" s="26">
        <f ca="1">INDEX($AD$3:$AD$77,RANK(AB19,$AB$3:$AB$77))</f>
        <v>1995</v>
      </c>
      <c r="C19" s="27">
        <f ca="1">VLOOKUP(SMALL($AA$3:$AA$77,ROWS(C$3:C19)),$AA$3:$AD$77,4,0)</f>
        <v>1995</v>
      </c>
      <c r="D19" s="28">
        <f ca="1">AD19</f>
        <v>2215</v>
      </c>
      <c r="E19" s="56"/>
      <c r="AA19" s="12">
        <f ca="1">ROWS(AA$3:AA19)/10+RAND()</f>
        <v>2.4538959300665653</v>
      </c>
      <c r="AB19" s="4">
        <f ca="1">RAND()</f>
        <v>0.85670385141325633</v>
      </c>
      <c r="AC19" s="15">
        <f ca="1">MATCH(SMALL($AA$3:$AA$77,ROWS(AC$3:AC19)),$AA$3:$AA$77,0)</f>
        <v>14</v>
      </c>
      <c r="AD19" s="35">
        <f ca="1">ROUND(10*($AM$1+$AO$1*ROWS(AH$3:AH19))*(VLOOKUP(IF(MOD(ROWS(AH$3:AH19),$AL$7)&lt;&gt;0,MOD(ROWS(AH$3:AH19),$AL$7),$AL$7),$AL$3:$AM$6,2)+0.5*((RAND()-0.5))),0)</f>
        <v>2215</v>
      </c>
      <c r="AE19" s="15"/>
      <c r="AG19" s="4"/>
      <c r="AH19" s="4"/>
      <c r="AI19" s="70"/>
      <c r="AJ19" s="4"/>
      <c r="AK19" s="4"/>
    </row>
    <row r="20" spans="1:37" ht="16.5" x14ac:dyDescent="0.3">
      <c r="A20" s="1">
        <v>18</v>
      </c>
      <c r="B20" s="26">
        <f ca="1">INDEX($AD$3:$AD$77,RANK(AB20,$AB$3:$AB$77))</f>
        <v>2655</v>
      </c>
      <c r="C20" s="27">
        <f ca="1">VLOOKUP(SMALL($AA$3:$AA$77,ROWS(C$3:C20)),$AA$3:$AD$77,4,0)</f>
        <v>2374</v>
      </c>
      <c r="D20" s="28">
        <f ca="1">AD20</f>
        <v>2959</v>
      </c>
      <c r="E20" s="56"/>
      <c r="AA20" s="12">
        <f ca="1">ROWS(AA$3:AA20)/10+RAND()</f>
        <v>1.9387925328702826</v>
      </c>
      <c r="AB20" s="4">
        <f ca="1">RAND()</f>
        <v>0.70656025247725995</v>
      </c>
      <c r="AC20" s="15">
        <f ca="1">MATCH(SMALL($AA$3:$AA$77,ROWS(AC$3:AC20)),$AA$3:$AA$77,0)</f>
        <v>15</v>
      </c>
      <c r="AD20" s="35">
        <f ca="1">ROUND(10*($AM$1+$AO$1*ROWS(AH$3:AH20))*(VLOOKUP(IF(MOD(ROWS(AH$3:AH20),$AL$7)&lt;&gt;0,MOD(ROWS(AH$3:AH20),$AL$7),$AL$7),$AL$3:$AM$6,2)+0.5*((RAND()-0.5))),0)</f>
        <v>2959</v>
      </c>
      <c r="AE20" s="15"/>
      <c r="AG20" s="4"/>
      <c r="AH20" s="4"/>
      <c r="AI20" s="70"/>
      <c r="AJ20" s="4"/>
      <c r="AK20" s="4"/>
    </row>
    <row r="21" spans="1:37" ht="16.5" x14ac:dyDescent="0.3">
      <c r="A21" s="1">
        <v>19</v>
      </c>
      <c r="B21" s="26">
        <f ca="1">INDEX($AD$3:$AD$77,RANK(AB21,$AB$3:$AB$77))</f>
        <v>2300</v>
      </c>
      <c r="C21" s="27">
        <f ca="1">VLOOKUP(SMALL($AA$3:$AA$77,ROWS(C$3:C21)),$AA$3:$AD$77,4,0)</f>
        <v>2363</v>
      </c>
      <c r="D21" s="28">
        <f ca="1">AD21</f>
        <v>2363</v>
      </c>
      <c r="E21" s="56"/>
      <c r="AA21" s="12">
        <f ca="1">ROWS(AA$3:AA21)/10+RAND()</f>
        <v>2.4155910243839038</v>
      </c>
      <c r="AB21" s="4">
        <f ca="1">RAND()</f>
        <v>0.70597115700130664</v>
      </c>
      <c r="AC21" s="15">
        <f ca="1">MATCH(SMALL($AA$3:$AA$77,ROWS(AC$3:AC21)),$AA$3:$AA$77,0)</f>
        <v>19</v>
      </c>
      <c r="AD21" s="35">
        <f ca="1">ROUND(10*($AM$1+$AO$1*ROWS(AH$3:AH21))*(VLOOKUP(IF(MOD(ROWS(AH$3:AH21),$AL$7)&lt;&gt;0,MOD(ROWS(AH$3:AH21),$AL$7),$AL$7),$AL$3:$AM$6,2)+0.5*((RAND()-0.5))),0)</f>
        <v>2363</v>
      </c>
      <c r="AE21" s="15"/>
      <c r="AG21" s="4"/>
      <c r="AH21" s="4"/>
      <c r="AI21" s="70"/>
      <c r="AJ21" s="4"/>
      <c r="AK21" s="4"/>
    </row>
    <row r="22" spans="1:37" ht="16.5" x14ac:dyDescent="0.3">
      <c r="A22" s="1">
        <v>20</v>
      </c>
      <c r="B22" s="26">
        <f ca="1">INDEX($AD$3:$AD$77,RANK(AB22,$AB$3:$AB$77))</f>
        <v>1092</v>
      </c>
      <c r="C22" s="27">
        <f ca="1">VLOOKUP(SMALL($AA$3:$AA$77,ROWS(C$3:C22)),$AA$3:$AD$77,4,0)</f>
        <v>2215</v>
      </c>
      <c r="D22" s="28">
        <f ca="1">AD22</f>
        <v>2430</v>
      </c>
      <c r="E22" s="56"/>
      <c r="AA22" s="12">
        <f ca="1">ROWS(AA$3:AA22)/10+RAND()</f>
        <v>2.9181177174408983</v>
      </c>
      <c r="AB22" s="4">
        <f ca="1">RAND()</f>
        <v>0.90625873597262063</v>
      </c>
      <c r="AC22" s="15">
        <f ca="1">MATCH(SMALL($AA$3:$AA$77,ROWS(AC$3:AC22)),$AA$3:$AA$77,0)</f>
        <v>17</v>
      </c>
      <c r="AD22" s="35">
        <f ca="1">ROUND(10*($AM$1+$AO$1*ROWS(AH$3:AH22))*(VLOOKUP(IF(MOD(ROWS(AH$3:AH22),$AL$7)&lt;&gt;0,MOD(ROWS(AH$3:AH22),$AL$7),$AL$7),$AL$3:$AM$6,2)+0.5*((RAND()-0.5))),0)</f>
        <v>2430</v>
      </c>
      <c r="AE22" s="15"/>
      <c r="AG22" s="4"/>
      <c r="AH22" s="4"/>
      <c r="AI22" s="70"/>
      <c r="AJ22" s="4"/>
      <c r="AK22" s="4"/>
    </row>
    <row r="23" spans="1:37" ht="16.5" x14ac:dyDescent="0.3">
      <c r="A23" s="1">
        <v>21</v>
      </c>
      <c r="B23" s="26">
        <f ca="1">INDEX($AD$3:$AD$77,RANK(AB23,$AB$3:$AB$77))</f>
        <v>2922</v>
      </c>
      <c r="C23" s="27">
        <f ca="1">VLOOKUP(SMALL($AA$3:$AA$77,ROWS(C$3:C23)),$AA$3:$AD$77,4,0)</f>
        <v>2655</v>
      </c>
      <c r="D23" s="28">
        <f ca="1">AD23</f>
        <v>1861</v>
      </c>
      <c r="E23" s="56"/>
      <c r="AA23" s="12">
        <f ca="1">ROWS(AA$3:AA23)/10+RAND()</f>
        <v>2.1302448535503999</v>
      </c>
      <c r="AB23" s="4">
        <f ca="1">RAND()</f>
        <v>0.5724133717898483</v>
      </c>
      <c r="AC23" s="15">
        <f ca="1">MATCH(SMALL($AA$3:$AA$77,ROWS(AC$3:AC23)),$AA$3:$AA$77,0)</f>
        <v>23</v>
      </c>
      <c r="AD23" s="35">
        <f ca="1">ROUND(10*($AM$1+$AO$1*ROWS(AH$3:AH23))*(VLOOKUP(IF(MOD(ROWS(AH$3:AH23),$AL$7)&lt;&gt;0,MOD(ROWS(AH$3:AH23),$AL$7),$AL$7),$AL$3:$AM$6,2)+0.5*((RAND()-0.5))),0)</f>
        <v>1861</v>
      </c>
      <c r="AE23" s="15"/>
      <c r="AG23" s="4"/>
      <c r="AH23" s="4"/>
      <c r="AI23" s="70"/>
      <c r="AJ23" s="4"/>
      <c r="AK23" s="4"/>
    </row>
    <row r="24" spans="1:37" ht="16.5" x14ac:dyDescent="0.3">
      <c r="A24" s="1">
        <v>22</v>
      </c>
      <c r="B24" s="26">
        <f ca="1">INDEX($AD$3:$AD$77,RANK(AB24,$AB$3:$AB$77))</f>
        <v>2812</v>
      </c>
      <c r="C24" s="27">
        <f ca="1">VLOOKUP(SMALL($AA$3:$AA$77,ROWS(C$3:C24)),$AA$3:$AD$77,4,0)</f>
        <v>2300</v>
      </c>
      <c r="D24" s="28">
        <f ca="1">AD24</f>
        <v>3901</v>
      </c>
      <c r="E24" s="71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12">
        <f ca="1">ROWS(AA$3:AA24)/10+RAND()</f>
        <v>3.1025864011355782</v>
      </c>
      <c r="AB24" s="4">
        <f ca="1">RAND()</f>
        <v>0.48262844467147503</v>
      </c>
      <c r="AC24" s="15">
        <f ca="1">MATCH(SMALL($AA$3:$AA$77,ROWS(AC$3:AC24)),$AA$3:$AA$77,0)</f>
        <v>24</v>
      </c>
      <c r="AD24" s="35">
        <f ca="1">ROUND(10*($AM$1+$AO$1*ROWS(AH$3:AH24))*(VLOOKUP(IF(MOD(ROWS(AH$3:AH24),$AL$7)&lt;&gt;0,MOD(ROWS(AH$3:AH24),$AL$7),$AL$7),$AL$3:$AM$6,2)+0.5*((RAND()-0.5))),0)</f>
        <v>3901</v>
      </c>
      <c r="AE24" s="15"/>
      <c r="AG24" s="4"/>
      <c r="AH24" s="4"/>
      <c r="AI24" s="70"/>
      <c r="AJ24" s="4"/>
      <c r="AK24" s="4"/>
    </row>
    <row r="25" spans="1:37" ht="16.5" x14ac:dyDescent="0.3">
      <c r="A25" s="1">
        <v>23</v>
      </c>
      <c r="B25" s="26">
        <f ca="1">INDEX($AD$3:$AD$77,RANK(AB25,$AB$3:$AB$77))</f>
        <v>5537</v>
      </c>
      <c r="C25" s="27">
        <f ca="1">VLOOKUP(SMALL($AA$3:$AA$77,ROWS(C$3:C25)),$AA$3:$AD$77,4,0)</f>
        <v>3381</v>
      </c>
      <c r="D25" s="28">
        <f ca="1">AD25</f>
        <v>2655</v>
      </c>
      <c r="E25" s="71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12">
        <f ca="1">ROWS(AA$3:AA25)/10+RAND()</f>
        <v>2.566683489261961</v>
      </c>
      <c r="AB25" s="4">
        <f ca="1">RAND()</f>
        <v>0.14398242503345793</v>
      </c>
      <c r="AC25" s="15">
        <f ca="1">MATCH(SMALL($AA$3:$AA$77,ROWS(AC$3:AC25)),$AA$3:$AA$77,0)</f>
        <v>28</v>
      </c>
      <c r="AD25" s="35">
        <f ca="1">ROUND(10*($AM$1+$AO$1*ROWS(AH$3:AH25))*(VLOOKUP(IF(MOD(ROWS(AH$3:AH25),$AL$7)&lt;&gt;0,MOD(ROWS(AH$3:AH25),$AL$7),$AL$7),$AL$3:$AM$6,2)+0.5*((RAND()-0.5))),0)</f>
        <v>2655</v>
      </c>
      <c r="AE25" s="15"/>
      <c r="AG25" s="4"/>
      <c r="AH25" s="4"/>
      <c r="AI25" s="70"/>
      <c r="AJ25" s="4"/>
      <c r="AK25" s="4"/>
    </row>
    <row r="26" spans="1:37" ht="16.5" x14ac:dyDescent="0.3">
      <c r="A26" s="1">
        <v>24</v>
      </c>
      <c r="B26" s="26">
        <f ca="1">INDEX($AD$3:$AD$77,RANK(AB26,$AB$3:$AB$77))</f>
        <v>1694</v>
      </c>
      <c r="C26" s="27">
        <f ca="1">VLOOKUP(SMALL($AA$3:$AA$77,ROWS(C$3:C26)),$AA$3:$AD$77,4,0)</f>
        <v>2430</v>
      </c>
      <c r="D26" s="28">
        <f ca="1">AD26</f>
        <v>2300</v>
      </c>
      <c r="E26" s="71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12">
        <f ca="1">ROWS(AA$3:AA26)/10+RAND()</f>
        <v>2.8178856799885326</v>
      </c>
      <c r="AB26" s="4">
        <f ca="1">RAND()</f>
        <v>0.861594676322196</v>
      </c>
      <c r="AC26" s="15">
        <f ca="1">MATCH(SMALL($AA$3:$AA$77,ROWS(AC$3:AC26)),$AA$3:$AA$77,0)</f>
        <v>20</v>
      </c>
      <c r="AD26" s="35">
        <f ca="1">ROUND(10*($AM$1+$AO$1*ROWS(AH$3:AH26))*(VLOOKUP(IF(MOD(ROWS(AH$3:AH26),$AL$7)&lt;&gt;0,MOD(ROWS(AH$3:AH26),$AL$7),$AL$7),$AL$3:$AM$6,2)+0.5*((RAND()-0.5))),0)</f>
        <v>2300</v>
      </c>
      <c r="AE26" s="15"/>
      <c r="AG26" s="4"/>
      <c r="AH26" s="4"/>
      <c r="AI26" s="70"/>
      <c r="AJ26" s="4"/>
      <c r="AK26" s="4"/>
    </row>
    <row r="27" spans="1:37" ht="16.5" x14ac:dyDescent="0.3">
      <c r="A27" s="1">
        <v>25</v>
      </c>
      <c r="B27" s="26">
        <f ca="1">INDEX($AD$3:$AD$77,RANK(AB27,$AB$3:$AB$77))</f>
        <v>6091</v>
      </c>
      <c r="C27" s="27">
        <f ca="1">VLOOKUP(SMALL($AA$3:$AA$77,ROWS(C$3:C27)),$AA$3:$AD$77,4,0)</f>
        <v>2054</v>
      </c>
      <c r="D27" s="28">
        <f ca="1">AD27</f>
        <v>2054</v>
      </c>
      <c r="E27" s="71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Z27" s="46"/>
      <c r="AA27" s="12">
        <f ca="1">ROWS(AA$3:AA27)/10+RAND()</f>
        <v>2.9282256851991484</v>
      </c>
      <c r="AB27" s="4">
        <f ca="1">RAND()</f>
        <v>0.32944343745511895</v>
      </c>
      <c r="AC27" s="15">
        <f ca="1">MATCH(SMALL($AA$3:$AA$77,ROWS(AC$3:AC27)),$AA$3:$AA$77,0)</f>
        <v>25</v>
      </c>
      <c r="AD27" s="35">
        <f ca="1">ROUND(10*($AM$1+$AO$1*ROWS(AH$3:AH27))*(VLOOKUP(IF(MOD(ROWS(AH$3:AH27),$AL$7)&lt;&gt;0,MOD(ROWS(AH$3:AH27),$AL$7),$AL$7),$AL$3:$AM$6,2)+0.5*((RAND()-0.5))),0)</f>
        <v>2054</v>
      </c>
      <c r="AE27" s="15"/>
      <c r="AG27" s="4"/>
      <c r="AH27" s="4"/>
      <c r="AI27" s="70"/>
      <c r="AJ27" s="4"/>
      <c r="AK27" s="4"/>
    </row>
    <row r="28" spans="1:37" ht="16.5" x14ac:dyDescent="0.3">
      <c r="A28" s="1">
        <v>26</v>
      </c>
      <c r="B28" s="26">
        <f ca="1">INDEX($AD$3:$AD$77,RANK(AB28,$AB$3:$AB$77))</f>
        <v>2047</v>
      </c>
      <c r="C28" s="27">
        <f ca="1">VLOOKUP(SMALL($AA$3:$AA$77,ROWS(C$3:C28)),$AA$3:$AD$77,4,0)</f>
        <v>3901</v>
      </c>
      <c r="D28" s="28">
        <f ca="1">AD28</f>
        <v>3046</v>
      </c>
      <c r="E28" s="71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Z28" s="46"/>
      <c r="AA28" s="12">
        <f ca="1">ROWS(AA$3:AA28)/10+RAND()</f>
        <v>3.5579131646256301</v>
      </c>
      <c r="AB28" s="4">
        <f ca="1">RAND()</f>
        <v>0.91790930598206255</v>
      </c>
      <c r="AC28" s="15">
        <f ca="1">MATCH(SMALL($AA$3:$AA$77,ROWS(AC$3:AC28)),$AA$3:$AA$77,0)</f>
        <v>22</v>
      </c>
      <c r="AD28" s="35">
        <f ca="1">ROUND(10*($AM$1+$AO$1*ROWS(AH$3:AH28))*(VLOOKUP(IF(MOD(ROWS(AH$3:AH28),$AL$7)&lt;&gt;0,MOD(ROWS(AH$3:AH28),$AL$7),$AL$7),$AL$3:$AM$6,2)+0.5*((RAND()-0.5))),0)</f>
        <v>3046</v>
      </c>
      <c r="AE28" s="15"/>
      <c r="AG28" s="4"/>
      <c r="AH28" s="4"/>
      <c r="AI28" s="70"/>
      <c r="AJ28" s="4"/>
      <c r="AK28" s="4"/>
    </row>
    <row r="29" spans="1:37" ht="16.5" x14ac:dyDescent="0.3">
      <c r="A29" s="1">
        <v>27</v>
      </c>
      <c r="B29" s="26">
        <f ca="1">INDEX($AD$3:$AD$77,RANK(AB29,$AB$3:$AB$77))</f>
        <v>3648</v>
      </c>
      <c r="C29" s="27">
        <f ca="1">VLOOKUP(SMALL($AA$3:$AA$77,ROWS(C$3:C29)),$AA$3:$AD$77,4,0)</f>
        <v>2879</v>
      </c>
      <c r="D29" s="28">
        <f ca="1">AD29</f>
        <v>3171</v>
      </c>
      <c r="E29" s="71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Z29" s="46"/>
      <c r="AA29" s="12">
        <f ca="1">ROWS(AA$3:AA29)/10+RAND()</f>
        <v>3.2668629949660373</v>
      </c>
      <c r="AB29" s="4">
        <f ca="1">RAND()</f>
        <v>0.31090466453816479</v>
      </c>
      <c r="AC29" s="15">
        <f ca="1">MATCH(SMALL($AA$3:$AA$77,ROWS(AC$3:AC29)),$AA$3:$AA$77,0)</f>
        <v>29</v>
      </c>
      <c r="AD29" s="35">
        <f ca="1">ROUND(10*($AM$1+$AO$1*ROWS(AH$3:AH29))*(VLOOKUP(IF(MOD(ROWS(AH$3:AH29),$AL$7)&lt;&gt;0,MOD(ROWS(AH$3:AH29),$AL$7),$AL$7),$AL$3:$AM$6,2)+0.5*((RAND()-0.5))),0)</f>
        <v>3171</v>
      </c>
      <c r="AE29" s="15"/>
      <c r="AG29" s="4"/>
      <c r="AH29" s="4"/>
      <c r="AI29" s="70"/>
      <c r="AJ29" s="4"/>
      <c r="AK29" s="4"/>
    </row>
    <row r="30" spans="1:37" ht="16.5" x14ac:dyDescent="0.3">
      <c r="A30" s="1">
        <v>28</v>
      </c>
      <c r="B30" s="26">
        <f ca="1">INDEX($AD$3:$AD$77,RANK(AB30,$AB$3:$AB$77))</f>
        <v>5219</v>
      </c>
      <c r="C30" s="27">
        <f ca="1">VLOOKUP(SMALL($AA$3:$AA$77,ROWS(C$3:C30)),$AA$3:$AD$77,4,0)</f>
        <v>3171</v>
      </c>
      <c r="D30" s="28">
        <f ca="1">AD30</f>
        <v>3381</v>
      </c>
      <c r="E30" s="71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Z30" s="46"/>
      <c r="AA30" s="12">
        <f ca="1">ROWS(AA$3:AA30)/10+RAND()</f>
        <v>2.9111949812046496</v>
      </c>
      <c r="AB30" s="4">
        <f ca="1">RAND()</f>
        <v>0.43589678284569322</v>
      </c>
      <c r="AC30" s="15">
        <f ca="1">MATCH(SMALL($AA$3:$AA$77,ROWS(AC$3:AC30)),$AA$3:$AA$77,0)</f>
        <v>27</v>
      </c>
      <c r="AD30" s="35">
        <f ca="1">ROUND(10*($AM$1+$AO$1*ROWS(AH$3:AH30))*(VLOOKUP(IF(MOD(ROWS(AH$3:AH30),$AL$7)&lt;&gt;0,MOD(ROWS(AH$3:AH30),$AL$7),$AL$7),$AL$3:$AM$6,2)+0.5*((RAND()-0.5))),0)</f>
        <v>3381</v>
      </c>
      <c r="AE30" s="15"/>
      <c r="AG30" s="4"/>
      <c r="AH30" s="4"/>
      <c r="AI30" s="70"/>
      <c r="AJ30" s="4"/>
      <c r="AK30" s="4"/>
    </row>
    <row r="31" spans="1:37" ht="16.5" x14ac:dyDescent="0.3">
      <c r="A31" s="1">
        <v>29</v>
      </c>
      <c r="B31" s="26">
        <f ca="1">INDEX($AD$3:$AD$77,RANK(AB31,$AB$3:$AB$77))</f>
        <v>4820</v>
      </c>
      <c r="C31" s="27">
        <f ca="1">VLOOKUP(SMALL($AA$3:$AA$77,ROWS(C$3:C31)),$AA$3:$AD$77,4,0)</f>
        <v>2467</v>
      </c>
      <c r="D31" s="28">
        <f ca="1">AD31</f>
        <v>2879</v>
      </c>
      <c r="E31" s="71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Z31" s="46"/>
      <c r="AA31" s="12">
        <f ca="1">ROWS(AA$3:AA31)/10+RAND()</f>
        <v>3.227274309187218</v>
      </c>
      <c r="AB31" s="4">
        <f ca="1">RAND()</f>
        <v>0.40484897740631021</v>
      </c>
      <c r="AC31" s="15">
        <f ca="1">MATCH(SMALL($AA$3:$AA$77,ROWS(AC$3:AC31)),$AA$3:$AA$77,0)</f>
        <v>32</v>
      </c>
      <c r="AD31" s="35">
        <f ca="1">ROUND(10*($AM$1+$AO$1*ROWS(AH$3:AH31))*(VLOOKUP(IF(MOD(ROWS(AH$3:AH31),$AL$7)&lt;&gt;0,MOD(ROWS(AH$3:AH31),$AL$7),$AL$7),$AL$3:$AM$6,2)+0.5*((RAND()-0.5))),0)</f>
        <v>2879</v>
      </c>
      <c r="AE31" s="15"/>
      <c r="AG31" s="4"/>
      <c r="AH31" s="4"/>
      <c r="AI31" s="70"/>
      <c r="AJ31" s="4"/>
      <c r="AK31" s="4"/>
    </row>
    <row r="32" spans="1:37" ht="16.5" x14ac:dyDescent="0.3">
      <c r="A32" s="1">
        <v>30</v>
      </c>
      <c r="B32" s="26">
        <f ca="1">INDEX($AD$3:$AD$77,RANK(AB32,$AB$3:$AB$77))</f>
        <v>1418</v>
      </c>
      <c r="C32" s="27">
        <f ca="1">VLOOKUP(SMALL($AA$3:$AA$77,ROWS(C$3:C32)),$AA$3:$AD$77,4,0)</f>
        <v>3046</v>
      </c>
      <c r="D32" s="28">
        <f ca="1">AD32</f>
        <v>2922</v>
      </c>
      <c r="E32" s="71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12">
        <f ca="1">ROWS(AA$3:AA32)/10+RAND()</f>
        <v>3.9154690022862662</v>
      </c>
      <c r="AB32" s="4">
        <f ca="1">RAND()</f>
        <v>0.96605246485138618</v>
      </c>
      <c r="AC32" s="15">
        <f ca="1">MATCH(SMALL($AA$3:$AA$77,ROWS(AC$3:AC32)),$AA$3:$AA$77,0)</f>
        <v>26</v>
      </c>
      <c r="AD32" s="35">
        <f ca="1">ROUND(10*($AM$1+$AO$1*ROWS(AH$3:AH32))*(VLOOKUP(IF(MOD(ROWS(AH$3:AH32),$AL$7)&lt;&gt;0,MOD(ROWS(AH$3:AH32),$AL$7),$AL$7),$AL$3:$AM$6,2)+0.5*((RAND()-0.5))),0)</f>
        <v>2922</v>
      </c>
      <c r="AE32" s="15"/>
      <c r="AG32" s="4"/>
      <c r="AH32" s="4"/>
      <c r="AI32" s="70"/>
      <c r="AJ32" s="4"/>
      <c r="AK32" s="4"/>
    </row>
    <row r="33" spans="1:37" ht="16.5" x14ac:dyDescent="0.3">
      <c r="A33" s="1">
        <v>31</v>
      </c>
      <c r="B33" s="26">
        <f ca="1">INDEX($AD$3:$AD$77,RANK(AB33,$AB$3:$AB$77))</f>
        <v>5487</v>
      </c>
      <c r="C33" s="27">
        <f ca="1">VLOOKUP(SMALL($AA$3:$AA$77,ROWS(C$3:C33)),$AA$3:$AD$77,4,0)</f>
        <v>4206</v>
      </c>
      <c r="D33" s="28">
        <f ca="1">AD33</f>
        <v>3036</v>
      </c>
      <c r="E33" s="71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12">
        <f ca="1">ROWS(AA$3:AA33)/10+RAND()</f>
        <v>3.6969798437384753</v>
      </c>
      <c r="AB33" s="4">
        <f ca="1">RAND()</f>
        <v>8.1826084264153609E-2</v>
      </c>
      <c r="AC33" s="15">
        <f ca="1">MATCH(SMALL($AA$3:$AA$77,ROWS(AC$3:AC33)),$AA$3:$AA$77,0)</f>
        <v>34</v>
      </c>
      <c r="AD33" s="35">
        <f ca="1">ROUND(10*($AM$1+$AO$1*ROWS(AH$3:AH33))*(VLOOKUP(IF(MOD(ROWS(AH$3:AH33),$AL$7)&lt;&gt;0,MOD(ROWS(AH$3:AH33),$AL$7),$AL$7),$AL$3:$AM$6,2)+0.5*((RAND()-0.5))),0)</f>
        <v>3036</v>
      </c>
      <c r="AE33" s="15"/>
      <c r="AG33" s="4"/>
      <c r="AH33" s="4"/>
      <c r="AI33" s="70"/>
      <c r="AJ33" s="4"/>
      <c r="AK33" s="4"/>
    </row>
    <row r="34" spans="1:37" ht="16.5" x14ac:dyDescent="0.3">
      <c r="A34" s="1">
        <v>32</v>
      </c>
      <c r="B34" s="26">
        <f ca="1">INDEX($AD$3:$AD$77,RANK(AB34,$AB$3:$AB$77))</f>
        <v>5473</v>
      </c>
      <c r="C34" s="27">
        <f ca="1">VLOOKUP(SMALL($AA$3:$AA$77,ROWS(C$3:C34)),$AA$3:$AD$77,4,0)</f>
        <v>4811</v>
      </c>
      <c r="D34" s="28">
        <f ca="1">AD34</f>
        <v>2467</v>
      </c>
      <c r="E34" s="71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12">
        <f ca="1">ROWS(AA$3:AA34)/10+RAND()</f>
        <v>3.3617061908736292</v>
      </c>
      <c r="AB34" s="4">
        <f ca="1">RAND()</f>
        <v>4.3763186590517922E-2</v>
      </c>
      <c r="AC34" s="15">
        <f ca="1">MATCH(SMALL($AA$3:$AA$77,ROWS(AC$3:AC34)),$AA$3:$AA$77,0)</f>
        <v>35</v>
      </c>
      <c r="AD34" s="35">
        <f ca="1">ROUND(10*($AM$1+$AO$1*ROWS(AH$3:AH34))*(VLOOKUP(IF(MOD(ROWS(AH$3:AH34),$AL$7)&lt;&gt;0,MOD(ROWS(AH$3:AH34),$AL$7),$AL$7),$AL$3:$AM$6,2)+0.5*((RAND()-0.5))),0)</f>
        <v>2467</v>
      </c>
      <c r="AE34" s="15"/>
      <c r="AG34" s="4"/>
      <c r="AH34" s="4"/>
      <c r="AI34" s="70"/>
      <c r="AJ34" s="4"/>
      <c r="AK34" s="4"/>
    </row>
    <row r="35" spans="1:37" ht="16.5" x14ac:dyDescent="0.3">
      <c r="A35" s="1">
        <v>33</v>
      </c>
      <c r="B35" s="26">
        <f ca="1">INDEX($AD$3:$AD$77,RANK(AB35,$AB$3:$AB$77))</f>
        <v>6587</v>
      </c>
      <c r="C35" s="27">
        <f ca="1">VLOOKUP(SMALL($AA$3:$AA$77,ROWS(C$3:C35)),$AA$3:$AD$77,4,0)</f>
        <v>3036</v>
      </c>
      <c r="D35" s="28">
        <f ca="1">AD35</f>
        <v>2056</v>
      </c>
      <c r="E35" s="71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12">
        <f ca="1">ROWS(AA$3:AA35)/10+RAND()</f>
        <v>3.9051174226710872</v>
      </c>
      <c r="AB35" s="4">
        <f ca="1">RAND()</f>
        <v>6.9344143703199301E-2</v>
      </c>
      <c r="AC35" s="15">
        <f ca="1">MATCH(SMALL($AA$3:$AA$77,ROWS(AC$3:AC35)),$AA$3:$AA$77,0)</f>
        <v>31</v>
      </c>
      <c r="AD35" s="35">
        <f ca="1">ROUND(10*($AM$1+$AO$1*ROWS(AH$3:AH35))*(VLOOKUP(IF(MOD(ROWS(AH$3:AH35),$AL$7)&lt;&gt;0,MOD(ROWS(AH$3:AH35),$AL$7),$AL$7),$AL$3:$AM$6,2)+0.5*((RAND()-0.5))),0)</f>
        <v>2056</v>
      </c>
      <c r="AE35" s="15"/>
      <c r="AG35" s="4"/>
      <c r="AH35" s="4"/>
      <c r="AI35" s="70"/>
      <c r="AJ35" s="4"/>
      <c r="AK35" s="4"/>
    </row>
    <row r="36" spans="1:37" ht="16.5" x14ac:dyDescent="0.3">
      <c r="A36" s="1">
        <v>34</v>
      </c>
      <c r="B36" s="26">
        <f ca="1">INDEX($AD$3:$AD$77,RANK(AB36,$AB$3:$AB$77))</f>
        <v>5717</v>
      </c>
      <c r="C36" s="27">
        <f ca="1">VLOOKUP(SMALL($AA$3:$AA$77,ROWS(C$3:C36)),$AA$3:$AD$77,4,0)</f>
        <v>2056</v>
      </c>
      <c r="D36" s="28">
        <f ca="1">AD36</f>
        <v>4206</v>
      </c>
      <c r="E36" s="71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12">
        <f ca="1">ROWS(AA$3:AA36)/10+RAND()</f>
        <v>3.5684684017886426</v>
      </c>
      <c r="AB36" s="4">
        <f ca="1">RAND()</f>
        <v>0.33165909644962377</v>
      </c>
      <c r="AC36" s="15">
        <f ca="1">MATCH(SMALL($AA$3:$AA$77,ROWS(AC$3:AC36)),$AA$3:$AA$77,0)</f>
        <v>33</v>
      </c>
      <c r="AD36" s="35">
        <f ca="1">ROUND(10*($AM$1+$AO$1*ROWS(AH$3:AH36))*(VLOOKUP(IF(MOD(ROWS(AH$3:AH36),$AL$7)&lt;&gt;0,MOD(ROWS(AH$3:AH36),$AL$7),$AL$7),$AL$3:$AM$6,2)+0.5*((RAND()-0.5))),0)</f>
        <v>4206</v>
      </c>
      <c r="AE36" s="15"/>
      <c r="AG36" s="4"/>
      <c r="AH36" s="4"/>
      <c r="AI36" s="70"/>
      <c r="AJ36" s="4"/>
      <c r="AK36" s="4"/>
    </row>
    <row r="37" spans="1:37" ht="16.5" x14ac:dyDescent="0.3">
      <c r="A37" s="1">
        <v>35</v>
      </c>
      <c r="B37" s="26">
        <f ca="1">INDEX($AD$3:$AD$77,RANK(AB37,$AB$3:$AB$77))</f>
        <v>7501</v>
      </c>
      <c r="C37" s="27">
        <f ca="1">VLOOKUP(SMALL($AA$3:$AA$77,ROWS(C$3:C37)),$AA$3:$AD$77,4,0)</f>
        <v>2922</v>
      </c>
      <c r="D37" s="28">
        <f ca="1">AD37</f>
        <v>4811</v>
      </c>
      <c r="E37" s="71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12">
        <f ca="1">ROWS(AA$3:AA37)/10+RAND()</f>
        <v>3.5839340920708835</v>
      </c>
      <c r="AB37" s="4">
        <f ca="1">RAND()</f>
        <v>0.17944691773516308</v>
      </c>
      <c r="AC37" s="15">
        <f ca="1">MATCH(SMALL($AA$3:$AA$77,ROWS(AC$3:AC37)),$AA$3:$AA$77,0)</f>
        <v>30</v>
      </c>
      <c r="AD37" s="35">
        <f ca="1">ROUND(10*($AM$1+$AO$1*ROWS(AH$3:AH37))*(VLOOKUP(IF(MOD(ROWS(AH$3:AH37),$AL$7)&lt;&gt;0,MOD(ROWS(AH$3:AH37),$AL$7),$AL$7),$AL$3:$AM$6,2)+0.5*((RAND()-0.5))),0)</f>
        <v>4811</v>
      </c>
      <c r="AE37" s="15"/>
      <c r="AG37" s="4"/>
      <c r="AH37" s="4"/>
      <c r="AI37" s="70"/>
      <c r="AJ37" s="4"/>
      <c r="AK37" s="4"/>
    </row>
    <row r="38" spans="1:37" ht="16.5" x14ac:dyDescent="0.3">
      <c r="A38" s="1">
        <v>36</v>
      </c>
      <c r="B38" s="26">
        <f ca="1">INDEX($AD$3:$AD$77,RANK(AB38,$AB$3:$AB$77))</f>
        <v>1426</v>
      </c>
      <c r="C38" s="27">
        <f ca="1">VLOOKUP(SMALL($AA$3:$AA$77,ROWS(C$3:C38)),$AA$3:$AD$77,4,0)</f>
        <v>2812</v>
      </c>
      <c r="D38" s="28">
        <f ca="1">AD38</f>
        <v>3805</v>
      </c>
      <c r="E38" s="71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12">
        <f ca="1">ROWS(AA$3:AA38)/10+RAND()</f>
        <v>4.4300424809689023</v>
      </c>
      <c r="AB38" s="4">
        <f ca="1">RAND()</f>
        <v>0.95127090013761417</v>
      </c>
      <c r="AC38" s="15">
        <f ca="1">MATCH(SMALL($AA$3:$AA$77,ROWS(AC$3:AC38)),$AA$3:$AA$77,0)</f>
        <v>37</v>
      </c>
      <c r="AD38" s="35">
        <f ca="1">ROUND(10*($AM$1+$AO$1*ROWS(AH$3:AH38))*(VLOOKUP(IF(MOD(ROWS(AH$3:AH38),$AL$7)&lt;&gt;0,MOD(ROWS(AH$3:AH38),$AL$7),$AL$7),$AL$3:$AM$6,2)+0.5*((RAND()-0.5))),0)</f>
        <v>3805</v>
      </c>
      <c r="AE38" s="15"/>
      <c r="AG38" s="4"/>
      <c r="AH38" s="4"/>
      <c r="AI38" s="70"/>
      <c r="AJ38" s="4"/>
      <c r="AK38" s="4"/>
    </row>
    <row r="39" spans="1:37" ht="16.5" x14ac:dyDescent="0.3">
      <c r="A39" s="1">
        <v>37</v>
      </c>
      <c r="B39" s="26">
        <f ca="1">INDEX($AD$3:$AD$77,RANK(AB39,$AB$3:$AB$77))</f>
        <v>2054</v>
      </c>
      <c r="C39" s="27">
        <f ca="1">VLOOKUP(SMALL($AA$3:$AA$77,ROWS(C$3:C39)),$AA$3:$AD$77,4,0)</f>
        <v>5219</v>
      </c>
      <c r="D39" s="28">
        <f ca="1">AD39</f>
        <v>2812</v>
      </c>
      <c r="E39" s="71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12">
        <f ca="1">ROWS(AA$3:AA39)/10+RAND()</f>
        <v>4.0023267421811024</v>
      </c>
      <c r="AB39" s="4">
        <f ca="1">RAND()</f>
        <v>0.70080466163485522</v>
      </c>
      <c r="AC39" s="15">
        <f ca="1">MATCH(SMALL($AA$3:$AA$77,ROWS(AC$3:AC39)),$AA$3:$AA$77,0)</f>
        <v>39</v>
      </c>
      <c r="AD39" s="35">
        <f ca="1">ROUND(10*($AM$1+$AO$1*ROWS(AH$3:AH39))*(VLOOKUP(IF(MOD(ROWS(AH$3:AH39),$AL$7)&lt;&gt;0,MOD(ROWS(AH$3:AH39),$AL$7),$AL$7),$AL$3:$AM$6,2)+0.5*((RAND()-0.5))),0)</f>
        <v>2812</v>
      </c>
      <c r="AE39" s="15"/>
      <c r="AG39" s="4"/>
      <c r="AH39" s="4"/>
      <c r="AI39" s="70"/>
      <c r="AJ39" s="4"/>
      <c r="AK39" s="4"/>
    </row>
    <row r="40" spans="1:37" ht="16.5" x14ac:dyDescent="0.3">
      <c r="A40" s="1">
        <v>38</v>
      </c>
      <c r="B40" s="26">
        <f ca="1">INDEX($AD$3:$AD$77,RANK(AB40,$AB$3:$AB$77))</f>
        <v>4292</v>
      </c>
      <c r="C40" s="27">
        <f ca="1">VLOOKUP(SMALL($AA$3:$AA$77,ROWS(C$3:C40)),$AA$3:$AD$77,4,0)</f>
        <v>3805</v>
      </c>
      <c r="D40" s="28">
        <f ca="1">AD40</f>
        <v>3766</v>
      </c>
      <c r="E40" s="71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12">
        <f ca="1">ROWS(AA$3:AA40)/10+RAND()</f>
        <v>4.536635675127668</v>
      </c>
      <c r="AB40" s="4">
        <f ca="1">RAND()</f>
        <v>0.37533355394230494</v>
      </c>
      <c r="AC40" s="15">
        <f ca="1">MATCH(SMALL($AA$3:$AA$77,ROWS(AC$3:AC40)),$AA$3:$AA$77,0)</f>
        <v>36</v>
      </c>
      <c r="AD40" s="35">
        <f ca="1">ROUND(10*($AM$1+$AO$1*ROWS(AH$3:AH40))*(VLOOKUP(IF(MOD(ROWS(AH$3:AH40),$AL$7)&lt;&gt;0,MOD(ROWS(AH$3:AH40),$AL$7),$AL$7),$AL$3:$AM$6,2)+0.5*((RAND()-0.5))),0)</f>
        <v>3766</v>
      </c>
      <c r="AE40" s="15"/>
      <c r="AG40" s="4"/>
      <c r="AH40" s="4"/>
      <c r="AI40" s="70"/>
      <c r="AJ40" s="4"/>
      <c r="AK40" s="4"/>
    </row>
    <row r="41" spans="1:37" ht="16.5" x14ac:dyDescent="0.3">
      <c r="A41" s="1">
        <v>39</v>
      </c>
      <c r="B41" s="26">
        <f ca="1">INDEX($AD$3:$AD$77,RANK(AB41,$AB$3:$AB$77))</f>
        <v>1536</v>
      </c>
      <c r="C41" s="27">
        <f ca="1">VLOOKUP(SMALL($AA$3:$AA$77,ROWS(C$3:C41)),$AA$3:$AD$77,4,0)</f>
        <v>3766</v>
      </c>
      <c r="D41" s="28">
        <f ca="1">AD41</f>
        <v>5219</v>
      </c>
      <c r="E41" s="71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12">
        <f ca="1">ROWS(AA$3:AA41)/10+RAND()</f>
        <v>4.1272081072437725</v>
      </c>
      <c r="AB41" s="4">
        <f ca="1">RAND()</f>
        <v>0.85880189499967208</v>
      </c>
      <c r="AC41" s="15">
        <f ca="1">MATCH(SMALL($AA$3:$AA$77,ROWS(AC$3:AC41)),$AA$3:$AA$77,0)</f>
        <v>38</v>
      </c>
      <c r="AD41" s="35">
        <f ca="1">ROUND(10*($AM$1+$AO$1*ROWS(AH$3:AH41))*(VLOOKUP(IF(MOD(ROWS(AH$3:AH41),$AL$7)&lt;&gt;0,MOD(ROWS(AH$3:AH41),$AL$7),$AL$7),$AL$3:$AM$6,2)+0.5*((RAND()-0.5))),0)</f>
        <v>5219</v>
      </c>
      <c r="AE41" s="15"/>
      <c r="AG41" s="4"/>
      <c r="AH41" s="4"/>
      <c r="AI41" s="70"/>
      <c r="AJ41" s="4"/>
      <c r="AK41" s="4"/>
    </row>
    <row r="42" spans="1:37" ht="16.5" x14ac:dyDescent="0.3">
      <c r="A42" s="1">
        <v>40</v>
      </c>
      <c r="B42" s="26">
        <f ca="1">INDEX($AD$3:$AD$77,RANK(AB42,$AB$3:$AB$77))</f>
        <v>1907</v>
      </c>
      <c r="C42" s="27">
        <f ca="1">VLOOKUP(SMALL($AA$3:$AA$77,ROWS(C$3:C42)),$AA$3:$AD$77,4,0)</f>
        <v>4458</v>
      </c>
      <c r="D42" s="28">
        <f ca="1">AD42</f>
        <v>2303</v>
      </c>
      <c r="E42" s="71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12">
        <f ca="1">ROWS(AA$3:AA42)/10+RAND()</f>
        <v>4.8255981265329702</v>
      </c>
      <c r="AB42" s="4">
        <f ca="1">RAND()</f>
        <v>0.87700514421790843</v>
      </c>
      <c r="AC42" s="15">
        <f ca="1">MATCH(SMALL($AA$3:$AA$77,ROWS(AC$3:AC42)),$AA$3:$AA$77,0)</f>
        <v>45</v>
      </c>
      <c r="AD42" s="35">
        <f ca="1">ROUND(10*($AM$1+$AO$1*ROWS(AH$3:AH42))*(VLOOKUP(IF(MOD(ROWS(AH$3:AH42),$AL$7)&lt;&gt;0,MOD(ROWS(AH$3:AH42),$AL$7),$AL$7),$AL$3:$AM$6,2)+0.5*((RAND()-0.5))),0)</f>
        <v>2303</v>
      </c>
      <c r="AE42" s="15"/>
      <c r="AG42" s="4"/>
      <c r="AH42" s="4"/>
      <c r="AI42" s="70"/>
      <c r="AJ42" s="4"/>
      <c r="AK42" s="4"/>
    </row>
    <row r="43" spans="1:37" ht="16.5" x14ac:dyDescent="0.3">
      <c r="A43" s="1">
        <v>41</v>
      </c>
      <c r="B43" s="26">
        <f ca="1">INDEX($AD$3:$AD$77,RANK(AB43,$AB$3:$AB$77))</f>
        <v>1861</v>
      </c>
      <c r="C43" s="27">
        <f ca="1">VLOOKUP(SMALL($AA$3:$AA$77,ROWS(C$3:C43)),$AA$3:$AD$77,4,0)</f>
        <v>4820</v>
      </c>
      <c r="D43" s="28">
        <f ca="1">AD43</f>
        <v>2756</v>
      </c>
      <c r="E43" s="71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12">
        <f ca="1">ROWS(AA$3:AA43)/10+RAND()</f>
        <v>4.8317954788536088</v>
      </c>
      <c r="AB43" s="4">
        <f ca="1">RAND()</f>
        <v>0.77884273774789348</v>
      </c>
      <c r="AC43" s="15">
        <f ca="1">MATCH(SMALL($AA$3:$AA$77,ROWS(AC$3:AC43)),$AA$3:$AA$77,0)</f>
        <v>44</v>
      </c>
      <c r="AD43" s="35">
        <f ca="1">ROUND(10*($AM$1+$AO$1*ROWS(AH$3:AH43))*(VLOOKUP(IF(MOD(ROWS(AH$3:AH43),$AL$7)&lt;&gt;0,MOD(ROWS(AH$3:AH43),$AL$7),$AL$7),$AL$3:$AM$6,2)+0.5*((RAND()-0.5))),0)</f>
        <v>2756</v>
      </c>
      <c r="AE43" s="15"/>
      <c r="AG43" s="4"/>
      <c r="AH43" s="4"/>
      <c r="AI43" s="70"/>
      <c r="AJ43" s="4"/>
      <c r="AK43" s="4"/>
    </row>
    <row r="44" spans="1:37" ht="16.5" x14ac:dyDescent="0.3">
      <c r="A44" s="1">
        <v>42</v>
      </c>
      <c r="B44" s="26">
        <f ca="1">INDEX($AD$3:$AD$77,RANK(AB44,$AB$3:$AB$77))</f>
        <v>8780</v>
      </c>
      <c r="C44" s="27">
        <f ca="1">VLOOKUP(SMALL($AA$3:$AA$77,ROWS(C$3:C44)),$AA$3:$AD$77,4,0)</f>
        <v>4994</v>
      </c>
      <c r="D44" s="28">
        <f ca="1">AD44</f>
        <v>4030</v>
      </c>
      <c r="E44" s="71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12">
        <f ca="1">ROWS(AA$3:AA44)/10+RAND()</f>
        <v>4.9008400699591999</v>
      </c>
      <c r="AB44" s="4">
        <f ca="1">RAND()</f>
        <v>5.1575936230865205E-2</v>
      </c>
      <c r="AC44" s="15">
        <f ca="1">MATCH(SMALL($AA$3:$AA$77,ROWS(AC$3:AC44)),$AA$3:$AA$77,0)</f>
        <v>43</v>
      </c>
      <c r="AD44" s="35">
        <f ca="1">ROUND(10*($AM$1+$AO$1*ROWS(AH$3:AH44))*(VLOOKUP(IF(MOD(ROWS(AH$3:AH44),$AL$7)&lt;&gt;0,MOD(ROWS(AH$3:AH44),$AL$7),$AL$7),$AL$3:$AM$6,2)+0.5*((RAND()-0.5))),0)</f>
        <v>4030</v>
      </c>
      <c r="AE44" s="15"/>
      <c r="AG44" s="4"/>
      <c r="AH44" s="4"/>
      <c r="AI44" s="70"/>
      <c r="AJ44" s="4"/>
      <c r="AK44" s="4"/>
    </row>
    <row r="45" spans="1:37" ht="16.5" x14ac:dyDescent="0.3">
      <c r="A45" s="1">
        <v>43</v>
      </c>
      <c r="B45" s="26">
        <f ca="1">INDEX($AD$3:$AD$77,RANK(AB45,$AB$3:$AB$77))</f>
        <v>4206</v>
      </c>
      <c r="C45" s="27">
        <f ca="1">VLOOKUP(SMALL($AA$3:$AA$77,ROWS(C$3:C45)),$AA$3:$AD$77,4,0)</f>
        <v>2303</v>
      </c>
      <c r="D45" s="28">
        <f ca="1">AD45</f>
        <v>4994</v>
      </c>
      <c r="E45" s="71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12">
        <f ca="1">ROWS(AA$3:AA45)/10+RAND()</f>
        <v>4.8023995276164815</v>
      </c>
      <c r="AB45" s="4">
        <f ca="1">RAND()</f>
        <v>0.51292080524751182</v>
      </c>
      <c r="AC45" s="15">
        <f ca="1">MATCH(SMALL($AA$3:$AA$77,ROWS(AC$3:AC45)),$AA$3:$AA$77,0)</f>
        <v>40</v>
      </c>
      <c r="AD45" s="35">
        <f ca="1">ROUND(10*($AM$1+$AO$1*ROWS(AH$3:AH45))*(VLOOKUP(IF(MOD(ROWS(AH$3:AH45),$AL$7)&lt;&gt;0,MOD(ROWS(AH$3:AH45),$AL$7),$AL$7),$AL$3:$AM$6,2)+0.5*((RAND()-0.5))),0)</f>
        <v>4994</v>
      </c>
      <c r="AE45" s="15"/>
      <c r="AG45" s="4"/>
      <c r="AH45" s="4"/>
      <c r="AI45" s="70"/>
      <c r="AJ45" s="4"/>
      <c r="AK45" s="4"/>
    </row>
    <row r="46" spans="1:37" ht="16.5" x14ac:dyDescent="0.3">
      <c r="A46" s="1">
        <v>44</v>
      </c>
      <c r="B46" s="26">
        <f ca="1">INDEX($AD$3:$AD$77,RANK(AB46,$AB$3:$AB$77))</f>
        <v>7773</v>
      </c>
      <c r="C46" s="27">
        <f ca="1">VLOOKUP(SMALL($AA$3:$AA$77,ROWS(C$3:C46)),$AA$3:$AD$77,4,0)</f>
        <v>2756</v>
      </c>
      <c r="D46" s="28">
        <f ca="1">AD46</f>
        <v>4820</v>
      </c>
      <c r="E46" s="71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12">
        <f ca="1">ROWS(AA$3:AA46)/10+RAND()</f>
        <v>4.6670450830870989</v>
      </c>
      <c r="AB46" s="4">
        <f ca="1">RAND()</f>
        <v>0.24920173913694621</v>
      </c>
      <c r="AC46" s="15">
        <f ca="1">MATCH(SMALL($AA$3:$AA$77,ROWS(AC$3:AC46)),$AA$3:$AA$77,0)</f>
        <v>41</v>
      </c>
      <c r="AD46" s="35">
        <f ca="1">ROUND(10*($AM$1+$AO$1*ROWS(AH$3:AH46))*(VLOOKUP(IF(MOD(ROWS(AH$3:AH46),$AL$7)&lt;&gt;0,MOD(ROWS(AH$3:AH46),$AL$7),$AL$7),$AL$3:$AM$6,2)+0.5*((RAND()-0.5))),0)</f>
        <v>4820</v>
      </c>
      <c r="AE46" s="15"/>
      <c r="AG46" s="4"/>
      <c r="AH46" s="4"/>
      <c r="AI46" s="70"/>
      <c r="AJ46" s="4"/>
      <c r="AK46" s="4"/>
    </row>
    <row r="47" spans="1:37" ht="16.5" x14ac:dyDescent="0.3">
      <c r="A47" s="1">
        <v>45</v>
      </c>
      <c r="B47" s="26">
        <f ca="1">INDEX($AD$3:$AD$77,RANK(AB47,$AB$3:$AB$77))</f>
        <v>7833</v>
      </c>
      <c r="C47" s="27">
        <f ca="1">VLOOKUP(SMALL($AA$3:$AA$77,ROWS(C$3:C47)),$AA$3:$AD$77,4,0)</f>
        <v>4030</v>
      </c>
      <c r="D47" s="28">
        <f ca="1">AD47</f>
        <v>4458</v>
      </c>
      <c r="E47" s="71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12">
        <f ca="1">ROWS(AA$3:AA47)/10+RAND()</f>
        <v>4.6538960673517922</v>
      </c>
      <c r="AB47" s="4">
        <f ca="1">RAND()</f>
        <v>0.18238686644162061</v>
      </c>
      <c r="AC47" s="15">
        <f ca="1">MATCH(SMALL($AA$3:$AA$77,ROWS(AC$3:AC47)),$AA$3:$AA$77,0)</f>
        <v>42</v>
      </c>
      <c r="AD47" s="35">
        <f ca="1">ROUND(10*($AM$1+$AO$1*ROWS(AH$3:AH47))*(VLOOKUP(IF(MOD(ROWS(AH$3:AH47),$AL$7)&lt;&gt;0,MOD(ROWS(AH$3:AH47),$AL$7),$AL$7),$AL$3:$AM$6,2)+0.5*((RAND()-0.5))),0)</f>
        <v>4458</v>
      </c>
      <c r="AE47" s="15"/>
      <c r="AG47" s="4"/>
      <c r="AH47" s="4"/>
      <c r="AI47" s="70"/>
      <c r="AJ47" s="4"/>
      <c r="AK47" s="4"/>
    </row>
    <row r="48" spans="1:37" ht="16.5" x14ac:dyDescent="0.3">
      <c r="A48" s="1">
        <v>46</v>
      </c>
      <c r="B48" s="26">
        <f ca="1">INDEX($AD$3:$AD$77,RANK(AB48,$AB$3:$AB$77))</f>
        <v>3046</v>
      </c>
      <c r="C48" s="27">
        <f ca="1">VLOOKUP(SMALL($AA$3:$AA$77,ROWS(C$3:C48)),$AA$3:$AD$77,4,0)</f>
        <v>6140</v>
      </c>
      <c r="D48" s="28">
        <f ca="1">AD48</f>
        <v>6140</v>
      </c>
      <c r="E48" s="71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12">
        <f ca="1">ROWS(AA$3:AA48)/10+RAND()</f>
        <v>4.9457372867641469</v>
      </c>
      <c r="AB48" s="4">
        <f ca="1">RAND()</f>
        <v>0.65767368411778271</v>
      </c>
      <c r="AC48" s="15">
        <f ca="1">MATCH(SMALL($AA$3:$AA$77,ROWS(AC$3:AC48)),$AA$3:$AA$77,0)</f>
        <v>46</v>
      </c>
      <c r="AD48" s="35">
        <f ca="1">ROUND(10*($AM$1+$AO$1*ROWS(AH$3:AH48))*(VLOOKUP(IF(MOD(ROWS(AH$3:AH48),$AL$7)&lt;&gt;0,MOD(ROWS(AH$3:AH48),$AL$7),$AL$7),$AL$3:$AM$6,2)+0.5*((RAND()-0.5))),0)</f>
        <v>6140</v>
      </c>
      <c r="AE48" s="15"/>
      <c r="AG48" s="4"/>
      <c r="AH48" s="4"/>
      <c r="AI48" s="70"/>
      <c r="AJ48" s="4"/>
      <c r="AK48" s="4"/>
    </row>
    <row r="49" spans="1:37" ht="16.5" x14ac:dyDescent="0.3">
      <c r="A49" s="1">
        <v>47</v>
      </c>
      <c r="B49" s="26">
        <f ca="1">INDEX($AD$3:$AD$77,RANK(AB49,$AB$3:$AB$77))</f>
        <v>1038</v>
      </c>
      <c r="C49" s="27">
        <f ca="1">VLOOKUP(SMALL($AA$3:$AA$77,ROWS(C$3:C49)),$AA$3:$AD$77,4,0)</f>
        <v>5717</v>
      </c>
      <c r="D49" s="28">
        <f ca="1">AD49</f>
        <v>4292</v>
      </c>
      <c r="E49" s="71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12">
        <f ca="1">ROWS(AA$3:AA49)/10+RAND()</f>
        <v>5.5016113670075555</v>
      </c>
      <c r="AB49" s="4">
        <f ca="1">RAND()</f>
        <v>0.97261800717397817</v>
      </c>
      <c r="AC49" s="15">
        <f ca="1">MATCH(SMALL($AA$3:$AA$77,ROWS(AC$3:AC49)),$AA$3:$AA$77,0)</f>
        <v>50</v>
      </c>
      <c r="AD49" s="35">
        <f ca="1">ROUND(10*($AM$1+$AO$1*ROWS(AH$3:AH49))*(VLOOKUP(IF(MOD(ROWS(AH$3:AH49),$AL$7)&lt;&gt;0,MOD(ROWS(AH$3:AH49),$AL$7),$AL$7),$AL$3:$AM$6,2)+0.5*((RAND()-0.5))),0)</f>
        <v>4292</v>
      </c>
      <c r="AE49" s="15"/>
      <c r="AG49" s="4"/>
      <c r="AH49" s="4"/>
      <c r="AI49" s="70"/>
      <c r="AJ49" s="4"/>
      <c r="AK49" s="4"/>
    </row>
    <row r="50" spans="1:37" ht="16.5" x14ac:dyDescent="0.3">
      <c r="A50" s="1">
        <v>48</v>
      </c>
      <c r="B50" s="26">
        <f ca="1">INDEX($AD$3:$AD$77,RANK(AB50,$AB$3:$AB$77))</f>
        <v>1859</v>
      </c>
      <c r="C50" s="27">
        <f ca="1">VLOOKUP(SMALL($AA$3:$AA$77,ROWS(C$3:C50)),$AA$3:$AD$77,4,0)</f>
        <v>6091</v>
      </c>
      <c r="D50" s="28">
        <f ca="1">AD50</f>
        <v>4277</v>
      </c>
      <c r="E50" s="71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12">
        <f ca="1">ROWS(AA$3:AA50)/10+RAND()</f>
        <v>5.5485066969167764</v>
      </c>
      <c r="AB50" s="4">
        <f ca="1">RAND()</f>
        <v>0.90812089384008798</v>
      </c>
      <c r="AC50" s="15">
        <f ca="1">MATCH(SMALL($AA$3:$AA$77,ROWS(AC$3:AC50)),$AA$3:$AA$77,0)</f>
        <v>51</v>
      </c>
      <c r="AD50" s="35">
        <f ca="1">ROUND(10*($AM$1+$AO$1*ROWS(AH$3:AH50))*(VLOOKUP(IF(MOD(ROWS(AH$3:AH50),$AL$7)&lt;&gt;0,MOD(ROWS(AH$3:AH50),$AL$7),$AL$7),$AL$3:$AM$6,2)+0.5*((RAND()-0.5))),0)</f>
        <v>4277</v>
      </c>
      <c r="AE50" s="15"/>
      <c r="AG50" s="4"/>
      <c r="AH50" s="4"/>
      <c r="AI50" s="70"/>
      <c r="AJ50" s="4"/>
      <c r="AK50" s="4"/>
    </row>
    <row r="51" spans="1:37" ht="16.5" x14ac:dyDescent="0.3">
      <c r="A51" s="1">
        <v>49</v>
      </c>
      <c r="B51" s="26">
        <f ca="1">INDEX($AD$3:$AD$77,RANK(AB51,$AB$3:$AB$77))</f>
        <v>1816</v>
      </c>
      <c r="C51" s="27">
        <f ca="1">VLOOKUP(SMALL($AA$3:$AA$77,ROWS(C$3:C51)),$AA$3:$AD$77,4,0)</f>
        <v>4292</v>
      </c>
      <c r="D51" s="28">
        <f ca="1">AD51</f>
        <v>4608</v>
      </c>
      <c r="E51" s="71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12">
        <f ca="1">ROWS(AA$3:AA51)/10+RAND()</f>
        <v>5.6246098474069575</v>
      </c>
      <c r="AB51" s="4">
        <f ca="1">RAND()</f>
        <v>0.88930831984674741</v>
      </c>
      <c r="AC51" s="15">
        <f ca="1">MATCH(SMALL($AA$3:$AA$77,ROWS(AC$3:AC51)),$AA$3:$AA$77,0)</f>
        <v>47</v>
      </c>
      <c r="AD51" s="35">
        <f ca="1">ROUND(10*($AM$1+$AO$1*ROWS(AH$3:AH51))*(VLOOKUP(IF(MOD(ROWS(AH$3:AH51),$AL$7)&lt;&gt;0,MOD(ROWS(AH$3:AH51),$AL$7),$AL$7),$AL$3:$AM$6,2)+0.5*((RAND()-0.5))),0)</f>
        <v>4608</v>
      </c>
      <c r="AE51" s="15"/>
      <c r="AG51" s="4"/>
      <c r="AH51" s="4"/>
      <c r="AI51" s="70"/>
      <c r="AJ51" s="4"/>
      <c r="AK51" s="4"/>
    </row>
    <row r="52" spans="1:37" ht="16.5" x14ac:dyDescent="0.3">
      <c r="A52" s="1">
        <v>50</v>
      </c>
      <c r="B52" s="26">
        <f ca="1">INDEX($AD$3:$AD$77,RANK(AB52,$AB$3:$AB$77))</f>
        <v>6875</v>
      </c>
      <c r="C52" s="27">
        <f ca="1">VLOOKUP(SMALL($AA$3:$AA$77,ROWS(C$3:C52)),$AA$3:$AD$77,4,0)</f>
        <v>4277</v>
      </c>
      <c r="D52" s="28">
        <f ca="1">AD52</f>
        <v>5717</v>
      </c>
      <c r="E52" s="71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12">
        <f ca="1">ROWS(AA$3:AA52)/10+RAND()</f>
        <v>5.0855253513081822</v>
      </c>
      <c r="AB52" s="4">
        <f ca="1">RAND()</f>
        <v>0.26111434226224672</v>
      </c>
      <c r="AC52" s="15">
        <f ca="1">MATCH(SMALL($AA$3:$AA$77,ROWS(AC$3:AC52)),$AA$3:$AA$77,0)</f>
        <v>48</v>
      </c>
      <c r="AD52" s="35">
        <f ca="1">ROUND(10*($AM$1+$AO$1*ROWS(AH$3:AH52))*(VLOOKUP(IF(MOD(ROWS(AH$3:AH52),$AL$7)&lt;&gt;0,MOD(ROWS(AH$3:AH52),$AL$7),$AL$7),$AL$3:$AM$6,2)+0.5*((RAND()-0.5))),0)</f>
        <v>5717</v>
      </c>
      <c r="AE52" s="15"/>
      <c r="AG52" s="4"/>
      <c r="AH52" s="4"/>
      <c r="AI52" s="70"/>
      <c r="AJ52" s="4"/>
      <c r="AK52" s="4"/>
    </row>
    <row r="53" spans="1:37" ht="16.5" x14ac:dyDescent="0.3">
      <c r="A53" s="1">
        <v>51</v>
      </c>
      <c r="B53" s="26">
        <f ca="1">INDEX($AD$3:$AD$77,RANK(AB53,$AB$3:$AB$77))</f>
        <v>5652</v>
      </c>
      <c r="C53" s="27">
        <f ca="1">VLOOKUP(SMALL($AA$3:$AA$77,ROWS(C$3:C53)),$AA$3:$AD$77,4,0)</f>
        <v>4608</v>
      </c>
      <c r="D53" s="28">
        <f ca="1">AD53</f>
        <v>6091</v>
      </c>
      <c r="E53" s="71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12">
        <f ca="1">ROWS(AA$3:AA53)/10+RAND()</f>
        <v>5.1617886641336881</v>
      </c>
      <c r="AB53" s="4">
        <f ca="1">RAND()</f>
        <v>0.24633845957444367</v>
      </c>
      <c r="AC53" s="15">
        <f ca="1">MATCH(SMALL($AA$3:$AA$77,ROWS(AC$3:AC53)),$AA$3:$AA$77,0)</f>
        <v>49</v>
      </c>
      <c r="AD53" s="35">
        <f ca="1">ROUND(10*($AM$1+$AO$1*ROWS(AH$3:AH53))*(VLOOKUP(IF(MOD(ROWS(AH$3:AH53),$AL$7)&lt;&gt;0,MOD(ROWS(AH$3:AH53),$AL$7),$AL$7),$AL$3:$AM$6,2)+0.5*((RAND()-0.5))),0)</f>
        <v>6091</v>
      </c>
      <c r="AE53" s="15"/>
      <c r="AG53" s="4"/>
      <c r="AH53" s="4"/>
      <c r="AI53" s="70"/>
      <c r="AJ53" s="4"/>
      <c r="AK53" s="4"/>
    </row>
    <row r="54" spans="1:37" ht="16.5" x14ac:dyDescent="0.3">
      <c r="A54" s="1">
        <v>52</v>
      </c>
      <c r="B54" s="26">
        <f ca="1">INDEX($AD$3:$AD$77,RANK(AB54,$AB$3:$AB$77))</f>
        <v>2363</v>
      </c>
      <c r="C54" s="27">
        <f ca="1">VLOOKUP(SMALL($AA$3:$AA$77,ROWS(C$3:C54)),$AA$3:$AD$77,4,0)</f>
        <v>3648</v>
      </c>
      <c r="D54" s="28">
        <f ca="1">AD54</f>
        <v>3686</v>
      </c>
      <c r="E54" s="71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12">
        <f ca="1">ROWS(AA$3:AA54)/10+RAND()</f>
        <v>6.1167441709069479</v>
      </c>
      <c r="AB54" s="4">
        <f ca="1">RAND()</f>
        <v>0.78583518898537197</v>
      </c>
      <c r="AC54" s="15">
        <f ca="1">MATCH(SMALL($AA$3:$AA$77,ROWS(AC$3:AC54)),$AA$3:$AA$77,0)</f>
        <v>53</v>
      </c>
      <c r="AD54" s="35">
        <f ca="1">ROUND(10*($AM$1+$AO$1*ROWS(AH$3:AH54))*(VLOOKUP(IF(MOD(ROWS(AH$3:AH54),$AL$7)&lt;&gt;0,MOD(ROWS(AH$3:AH54),$AL$7),$AL$7),$AL$3:$AM$6,2)+0.5*((RAND()-0.5))),0)</f>
        <v>3686</v>
      </c>
      <c r="AE54" s="15"/>
      <c r="AG54" s="4"/>
      <c r="AH54" s="4"/>
      <c r="AI54" s="70"/>
      <c r="AJ54" s="4"/>
      <c r="AK54" s="4"/>
    </row>
    <row r="55" spans="1:37" ht="16.5" x14ac:dyDescent="0.3">
      <c r="A55" s="1">
        <v>53</v>
      </c>
      <c r="B55" s="26">
        <f ca="1">INDEX($AD$3:$AD$77,RANK(AB55,$AB$3:$AB$77))</f>
        <v>3324</v>
      </c>
      <c r="C55" s="27">
        <f ca="1">VLOOKUP(SMALL($AA$3:$AA$77,ROWS(C$3:C55)),$AA$3:$AD$77,4,0)</f>
        <v>6372</v>
      </c>
      <c r="D55" s="28">
        <f ca="1">AD55</f>
        <v>3648</v>
      </c>
      <c r="E55" s="71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12">
        <f ca="1">ROWS(AA$3:AA55)/10+RAND()</f>
        <v>5.6677524083827961</v>
      </c>
      <c r="AB55" s="4">
        <f ca="1">RAND()</f>
        <v>0.2825084005434243</v>
      </c>
      <c r="AC55" s="15">
        <f ca="1">MATCH(SMALL($AA$3:$AA$77,ROWS(AC$3:AC55)),$AA$3:$AA$77,0)</f>
        <v>54</v>
      </c>
      <c r="AD55" s="35">
        <f ca="1">ROUND(10*($AM$1+$AO$1*ROWS(AH$3:AH55))*(VLOOKUP(IF(MOD(ROWS(AH$3:AH55),$AL$7)&lt;&gt;0,MOD(ROWS(AH$3:AH55),$AL$7),$AL$7),$AL$3:$AM$6,2)+0.5*((RAND()-0.5))),0)</f>
        <v>3648</v>
      </c>
      <c r="AE55" s="15"/>
      <c r="AG55" s="4"/>
      <c r="AH55" s="4"/>
      <c r="AI55" s="70"/>
      <c r="AJ55" s="4"/>
      <c r="AK55" s="4"/>
    </row>
    <row r="56" spans="1:37" ht="16.5" x14ac:dyDescent="0.3">
      <c r="A56" s="1">
        <v>54</v>
      </c>
      <c r="B56" s="26">
        <f ca="1">INDEX($AD$3:$AD$77,RANK(AB56,$AB$3:$AB$77))</f>
        <v>2756</v>
      </c>
      <c r="C56" s="27">
        <f ca="1">VLOOKUP(SMALL($AA$3:$AA$77,ROWS(C$3:C56)),$AA$3:$AD$77,4,0)</f>
        <v>3653</v>
      </c>
      <c r="D56" s="28">
        <f ca="1">AD56</f>
        <v>6372</v>
      </c>
      <c r="E56" s="71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12">
        <f ca="1">ROWS(AA$3:AA56)/10+RAND()</f>
        <v>5.7789543138678452</v>
      </c>
      <c r="AB56" s="4">
        <f ca="1">RAND()</f>
        <v>0.41102658302028439</v>
      </c>
      <c r="AC56" s="15">
        <f ca="1">MATCH(SMALL($AA$3:$AA$77,ROWS(AC$3:AC56)),$AA$3:$AA$77,0)</f>
        <v>57</v>
      </c>
      <c r="AD56" s="35">
        <f ca="1">ROUND(10*($AM$1+$AO$1*ROWS(AH$3:AH56))*(VLOOKUP(IF(MOD(ROWS(AH$3:AH56),$AL$7)&lt;&gt;0,MOD(ROWS(AH$3:AH56),$AL$7),$AL$7),$AL$3:$AM$6,2)+0.5*((RAND()-0.5))),0)</f>
        <v>6372</v>
      </c>
      <c r="AE56" s="15"/>
      <c r="AG56" s="4"/>
      <c r="AH56" s="4"/>
      <c r="AI56" s="70"/>
      <c r="AJ56" s="4"/>
      <c r="AK56" s="4"/>
    </row>
    <row r="57" spans="1:37" ht="16.5" x14ac:dyDescent="0.3">
      <c r="A57" s="1">
        <v>55</v>
      </c>
      <c r="B57" s="26">
        <f ca="1">INDEX($AD$3:$AD$77,RANK(AB57,$AB$3:$AB$77))</f>
        <v>4811</v>
      </c>
      <c r="C57" s="27">
        <f ca="1">VLOOKUP(SMALL($AA$3:$AA$77,ROWS(C$3:C57)),$AA$3:$AD$77,4,0)</f>
        <v>3686</v>
      </c>
      <c r="D57" s="28">
        <f ca="1">AD57</f>
        <v>6194</v>
      </c>
      <c r="E57" s="71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12">
        <f ca="1">ROWS(AA$3:AA57)/10+RAND()</f>
        <v>6.3629958933942508</v>
      </c>
      <c r="AB57" s="4">
        <f ca="1">RAND()</f>
        <v>0.51066996468043724</v>
      </c>
      <c r="AC57" s="15">
        <f ca="1">MATCH(SMALL($AA$3:$AA$77,ROWS(AC$3:AC57)),$AA$3:$AA$77,0)</f>
        <v>52</v>
      </c>
      <c r="AD57" s="35">
        <f ca="1">ROUND(10*($AM$1+$AO$1*ROWS(AH$3:AH57))*(VLOOKUP(IF(MOD(ROWS(AH$3:AH57),$AL$7)&lt;&gt;0,MOD(ROWS(AH$3:AH57),$AL$7),$AL$7),$AL$3:$AM$6,2)+0.5*((RAND()-0.5))),0)</f>
        <v>6194</v>
      </c>
      <c r="AE57" s="15"/>
      <c r="AG57" s="4"/>
      <c r="AH57" s="4"/>
      <c r="AI57" s="70"/>
      <c r="AJ57" s="4"/>
      <c r="AK57" s="4"/>
    </row>
    <row r="58" spans="1:37" ht="16.5" x14ac:dyDescent="0.3">
      <c r="A58" s="1">
        <v>56</v>
      </c>
      <c r="B58" s="26">
        <f ca="1">INDEX($AD$3:$AD$77,RANK(AB58,$AB$3:$AB$77))</f>
        <v>8401</v>
      </c>
      <c r="C58" s="27">
        <f ca="1">VLOOKUP(SMALL($AA$3:$AA$77,ROWS(C$3:C58)),$AA$3:$AD$77,4,0)</f>
        <v>7773</v>
      </c>
      <c r="D58" s="28">
        <f ca="1">AD58</f>
        <v>3324</v>
      </c>
      <c r="E58" s="56"/>
      <c r="AA58" s="12">
        <f ca="1">ROWS(AA$3:AA58)/10+RAND()</f>
        <v>6.5943443003495705</v>
      </c>
      <c r="AB58" s="4">
        <f ca="1">RAND()</f>
        <v>0.10164504208760294</v>
      </c>
      <c r="AC58" s="15">
        <f ca="1">MATCH(SMALL($AA$3:$AA$77,ROWS(AC$3:AC58)),$AA$3:$AA$77,0)</f>
        <v>59</v>
      </c>
      <c r="AD58" s="35">
        <f ca="1">ROUND(10*($AM$1+$AO$1*ROWS(AH$3:AH58))*(VLOOKUP(IF(MOD(ROWS(AH$3:AH58),$AL$7)&lt;&gt;0,MOD(ROWS(AH$3:AH58),$AL$7),$AL$7),$AL$3:$AM$6,2)+0.5*((RAND()-0.5))),0)</f>
        <v>3324</v>
      </c>
      <c r="AE58" s="15"/>
      <c r="AG58" s="4"/>
      <c r="AH58" s="4"/>
      <c r="AI58" s="70"/>
      <c r="AJ58" s="4"/>
      <c r="AK58" s="4"/>
    </row>
    <row r="59" spans="1:37" ht="16.5" x14ac:dyDescent="0.3">
      <c r="A59" s="1">
        <v>57</v>
      </c>
      <c r="B59" s="26">
        <f ca="1">INDEX($AD$3:$AD$77,RANK(AB59,$AB$3:$AB$77))</f>
        <v>2374</v>
      </c>
      <c r="C59" s="27">
        <f ca="1">VLOOKUP(SMALL($AA$3:$AA$77,ROWS(C$3:C59)),$AA$3:$AD$77,4,0)</f>
        <v>6875</v>
      </c>
      <c r="D59" s="28">
        <f ca="1">AD59</f>
        <v>3653</v>
      </c>
      <c r="E59" s="56"/>
      <c r="AA59" s="12">
        <f ca="1">ROWS(AA$3:AA59)/10+RAND()</f>
        <v>5.8054262835440005</v>
      </c>
      <c r="AB59" s="4">
        <f ca="1">RAND()</f>
        <v>0.83159450887814168</v>
      </c>
      <c r="AC59" s="15">
        <f ca="1">MATCH(SMALL($AA$3:$AA$77,ROWS(AC$3:AC59)),$AA$3:$AA$77,0)</f>
        <v>58</v>
      </c>
      <c r="AD59" s="35">
        <f ca="1">ROUND(10*($AM$1+$AO$1*ROWS(AH$3:AH59))*(VLOOKUP(IF(MOD(ROWS(AH$3:AH59),$AL$7)&lt;&gt;0,MOD(ROWS(AH$3:AH59),$AL$7),$AL$7),$AL$3:$AM$6,2)+0.5*((RAND()-0.5))),0)</f>
        <v>3653</v>
      </c>
      <c r="AE59" s="15"/>
      <c r="AG59" s="4"/>
      <c r="AH59" s="4"/>
      <c r="AI59" s="70"/>
      <c r="AJ59" s="4"/>
      <c r="AK59" s="4"/>
    </row>
    <row r="60" spans="1:37" ht="16.5" x14ac:dyDescent="0.3">
      <c r="A60" s="1">
        <v>58</v>
      </c>
      <c r="B60" s="26">
        <f ca="1">INDEX($AD$3:$AD$77,RANK(AB60,$AB$3:$AB$77))</f>
        <v>2413</v>
      </c>
      <c r="C60" s="27">
        <f ca="1">VLOOKUP(SMALL($AA$3:$AA$77,ROWS(C$3:C60)),$AA$3:$AD$77,4,0)</f>
        <v>7833</v>
      </c>
      <c r="D60" s="28">
        <f ca="1">AD60</f>
        <v>6875</v>
      </c>
      <c r="E60" s="56"/>
      <c r="AA60" s="12">
        <f ca="1">ROWS(AA$3:AA60)/10+RAND()</f>
        <v>6.1770468539358223</v>
      </c>
      <c r="AB60" s="4">
        <f ca="1">RAND()</f>
        <v>0.8092546714386587</v>
      </c>
      <c r="AC60" s="15">
        <f ca="1">MATCH(SMALL($AA$3:$AA$77,ROWS(AC$3:AC60)),$AA$3:$AA$77,0)</f>
        <v>62</v>
      </c>
      <c r="AD60" s="35">
        <f ca="1">ROUND(10*($AM$1+$AO$1*ROWS(AH$3:AH60))*(VLOOKUP(IF(MOD(ROWS(AH$3:AH60),$AL$7)&lt;&gt;0,MOD(ROWS(AH$3:AH60),$AL$7),$AL$7),$AL$3:$AM$6,2)+0.5*((RAND()-0.5))),0)</f>
        <v>6875</v>
      </c>
      <c r="AE60" s="15"/>
      <c r="AG60" s="4"/>
      <c r="AH60" s="4"/>
      <c r="AI60" s="70"/>
      <c r="AJ60" s="4"/>
      <c r="AK60" s="4"/>
    </row>
    <row r="61" spans="1:37" ht="16.5" x14ac:dyDescent="0.3">
      <c r="A61" s="1">
        <v>59</v>
      </c>
      <c r="B61" s="26">
        <f ca="1">INDEX($AD$3:$AD$77,RANK(AB61,$AB$3:$AB$77))</f>
        <v>6713</v>
      </c>
      <c r="C61" s="27">
        <f ca="1">VLOOKUP(SMALL($AA$3:$AA$77,ROWS(C$3:C61)),$AA$3:$AD$77,4,0)</f>
        <v>6194</v>
      </c>
      <c r="D61" s="28">
        <f ca="1">AD61</f>
        <v>7773</v>
      </c>
      <c r="E61" s="56"/>
      <c r="AA61" s="12">
        <f ca="1">ROWS(AA$3:AA61)/10+RAND()</f>
        <v>6.1594154609424017</v>
      </c>
      <c r="AB61" s="4">
        <f ca="1">RAND()</f>
        <v>0.10241938683533736</v>
      </c>
      <c r="AC61" s="15">
        <f ca="1">MATCH(SMALL($AA$3:$AA$77,ROWS(AC$3:AC61)),$AA$3:$AA$77,0)</f>
        <v>55</v>
      </c>
      <c r="AD61" s="35">
        <f ca="1">ROUND(10*($AM$1+$AO$1*ROWS(AH$3:AH61))*(VLOOKUP(IF(MOD(ROWS(AH$3:AH61),$AL$7)&lt;&gt;0,MOD(ROWS(AH$3:AH61),$AL$7),$AL$7),$AL$3:$AM$6,2)+0.5*((RAND()-0.5))),0)</f>
        <v>7773</v>
      </c>
      <c r="AE61" s="15"/>
      <c r="AG61" s="4"/>
      <c r="AH61" s="4"/>
      <c r="AI61" s="70"/>
      <c r="AJ61" s="4"/>
      <c r="AK61" s="4"/>
    </row>
    <row r="62" spans="1:37" ht="16.5" x14ac:dyDescent="0.3">
      <c r="A62" s="1">
        <v>60</v>
      </c>
      <c r="B62" s="26">
        <f ca="1">INDEX($AD$3:$AD$77,RANK(AB62,$AB$3:$AB$77))</f>
        <v>9898</v>
      </c>
      <c r="C62" s="27">
        <f ca="1">VLOOKUP(SMALL($AA$3:$AA$77,ROWS(C$3:C62)),$AA$3:$AD$77,4,0)</f>
        <v>5652</v>
      </c>
      <c r="D62" s="28">
        <f ca="1">AD62</f>
        <v>5652</v>
      </c>
      <c r="E62" s="56"/>
      <c r="AA62" s="12">
        <f ca="1">ROWS(AA$3:AA62)/10+RAND()</f>
        <v>6.3937386282024367</v>
      </c>
      <c r="AB62" s="4">
        <f ca="1">RAND()</f>
        <v>4.4359189929482623E-3</v>
      </c>
      <c r="AC62" s="15">
        <f ca="1">MATCH(SMALL($AA$3:$AA$77,ROWS(AC$3:AC62)),$AA$3:$AA$77,0)</f>
        <v>60</v>
      </c>
      <c r="AD62" s="35">
        <f ca="1">ROUND(10*($AM$1+$AO$1*ROWS(AH$3:AH62))*(VLOOKUP(IF(MOD(ROWS(AH$3:AH62),$AL$7)&lt;&gt;0,MOD(ROWS(AH$3:AH62),$AL$7),$AL$7),$AL$3:$AM$6,2)+0.5*((RAND()-0.5))),0)</f>
        <v>5652</v>
      </c>
      <c r="AE62" s="15"/>
      <c r="AG62" s="4"/>
      <c r="AH62" s="4"/>
      <c r="AI62" s="70"/>
      <c r="AJ62" s="4"/>
      <c r="AK62" s="4"/>
    </row>
    <row r="63" spans="1:37" ht="16.5" x14ac:dyDescent="0.3">
      <c r="A63" s="1">
        <v>61</v>
      </c>
      <c r="B63" s="26">
        <f ca="1">INDEX($AD$3:$AD$77,RANK(AB63,$AB$3:$AB$77))</f>
        <v>4030</v>
      </c>
      <c r="C63" s="27">
        <f ca="1">VLOOKUP(SMALL($AA$3:$AA$77,ROWS(C$3:C63)),$AA$3:$AD$77,4,0)</f>
        <v>3324</v>
      </c>
      <c r="D63" s="28">
        <f ca="1">AD63</f>
        <v>4300</v>
      </c>
      <c r="E63" s="56"/>
      <c r="AA63" s="12">
        <f ca="1">ROWS(AA$3:AA63)/10+RAND()</f>
        <v>6.6703107614574826</v>
      </c>
      <c r="AB63" s="4">
        <f ca="1">RAND()</f>
        <v>0.40965201060144762</v>
      </c>
      <c r="AC63" s="15">
        <f ca="1">MATCH(SMALL($AA$3:$AA$77,ROWS(AC$3:AC63)),$AA$3:$AA$77,0)</f>
        <v>56</v>
      </c>
      <c r="AD63" s="35">
        <f ca="1">ROUND(10*($AM$1+$AO$1*ROWS(AH$3:AH63))*(VLOOKUP(IF(MOD(ROWS(AH$3:AH63),$AL$7)&lt;&gt;0,MOD(ROWS(AH$3:AH63),$AL$7),$AL$7),$AL$3:$AM$6,2)+0.5*((RAND()-0.5))),0)</f>
        <v>4300</v>
      </c>
      <c r="AE63" s="15"/>
      <c r="AG63" s="4"/>
      <c r="AH63" s="4"/>
      <c r="AI63" s="70"/>
      <c r="AJ63" s="4"/>
      <c r="AK63" s="4"/>
    </row>
    <row r="64" spans="1:37" ht="16.5" x14ac:dyDescent="0.3">
      <c r="A64" s="1">
        <v>62</v>
      </c>
      <c r="B64" s="26">
        <f ca="1">INDEX($AD$3:$AD$77,RANK(AB64,$AB$3:$AB$77))</f>
        <v>4458</v>
      </c>
      <c r="C64" s="27">
        <f ca="1">VLOOKUP(SMALL($AA$3:$AA$77,ROWS(C$3:C64)),$AA$3:$AD$77,4,0)</f>
        <v>4300</v>
      </c>
      <c r="D64" s="28">
        <f ca="1">AD64</f>
        <v>7833</v>
      </c>
      <c r="E64" s="56"/>
      <c r="AA64" s="12">
        <f ca="1">ROWS(AA$3:AA64)/10+RAND()</f>
        <v>6.3529144430298334</v>
      </c>
      <c r="AB64" s="4">
        <f ca="1">RAND()</f>
        <v>0.40001723122454291</v>
      </c>
      <c r="AC64" s="15">
        <f ca="1">MATCH(SMALL($AA$3:$AA$77,ROWS(AC$3:AC64)),$AA$3:$AA$77,0)</f>
        <v>61</v>
      </c>
      <c r="AD64" s="35">
        <f ca="1">ROUND(10*($AM$1+$AO$1*ROWS(AH$3:AH64))*(VLOOKUP(IF(MOD(ROWS(AH$3:AH64),$AL$7)&lt;&gt;0,MOD(ROWS(AH$3:AH64),$AL$7),$AL$7),$AL$3:$AM$6,2)+0.5*((RAND()-0.5))),0)</f>
        <v>7833</v>
      </c>
      <c r="AE64" s="15"/>
      <c r="AG64" s="4"/>
      <c r="AH64" s="4"/>
      <c r="AI64" s="70"/>
      <c r="AJ64" s="4"/>
      <c r="AK64" s="4"/>
    </row>
    <row r="65" spans="1:38" ht="16.5" x14ac:dyDescent="0.3">
      <c r="A65" s="1">
        <v>63</v>
      </c>
      <c r="B65" s="26">
        <f ca="1">INDEX($AD$3:$AD$77,RANK(AB65,$AB$3:$AB$77))</f>
        <v>6194</v>
      </c>
      <c r="C65" s="27">
        <f ca="1">VLOOKUP(SMALL($AA$3:$AA$77,ROWS(C$3:C65)),$AA$3:$AD$77,4,0)</f>
        <v>7501</v>
      </c>
      <c r="D65" s="28">
        <f ca="1">AD65</f>
        <v>7501</v>
      </c>
      <c r="E65" s="56"/>
      <c r="AA65" s="12">
        <f ca="1">ROWS(AA$3:AA65)/10+RAND()</f>
        <v>6.9881004817060495</v>
      </c>
      <c r="AB65" s="4">
        <f ca="1">RAND()</f>
        <v>0.28696430148603447</v>
      </c>
      <c r="AC65" s="15">
        <f ca="1">MATCH(SMALL($AA$3:$AA$77,ROWS(AC$3:AC65)),$AA$3:$AA$77,0)</f>
        <v>63</v>
      </c>
      <c r="AD65" s="35">
        <f ca="1">ROUND(10*($AM$1+$AO$1*ROWS(AH$3:AH65))*(VLOOKUP(IF(MOD(ROWS(AH$3:AH65),$AL$7)&lt;&gt;0,MOD(ROWS(AH$3:AH65),$AL$7),$AL$7),$AL$3:$AM$6,2)+0.5*((RAND()-0.5))),0)</f>
        <v>7501</v>
      </c>
      <c r="AE65" s="15"/>
      <c r="AG65" s="4"/>
      <c r="AH65" s="4"/>
      <c r="AI65" s="70"/>
      <c r="AJ65" s="4"/>
      <c r="AK65" s="4"/>
    </row>
    <row r="66" spans="1:38" ht="16.5" x14ac:dyDescent="0.3">
      <c r="A66" s="1">
        <v>64</v>
      </c>
      <c r="B66" s="26">
        <f ca="1">INDEX($AD$3:$AD$77,RANK(AB66,$AB$3:$AB$77))</f>
        <v>2467</v>
      </c>
      <c r="C66" s="27">
        <f ca="1">VLOOKUP(SMALL($AA$3:$AA$77,ROWS(C$3:C66)),$AA$3:$AD$77,4,0)</f>
        <v>5537</v>
      </c>
      <c r="D66" s="28">
        <f ca="1">AD66</f>
        <v>3450</v>
      </c>
      <c r="E66" s="56"/>
      <c r="AA66" s="12">
        <f ca="1">ROWS(AA$3:AA66)/10+RAND()</f>
        <v>7.0531254366862779</v>
      </c>
      <c r="AB66" s="4">
        <f ca="1">RAND()</f>
        <v>0.54463308847324832</v>
      </c>
      <c r="AC66" s="15">
        <f ca="1">MATCH(SMALL($AA$3:$AA$77,ROWS(AC$3:AC66)),$AA$3:$AA$77,0)</f>
        <v>65</v>
      </c>
      <c r="AD66" s="35">
        <f ca="1">ROUND(10*($AM$1+$AO$1*ROWS(AH$3:AH66))*(VLOOKUP(IF(MOD(ROWS(AH$3:AH66),$AL$7)&lt;&gt;0,MOD(ROWS(AH$3:AH66),$AL$7),$AL$7),$AL$3:$AM$6,2)+0.5*((RAND()-0.5))),0)</f>
        <v>3450</v>
      </c>
      <c r="AE66" s="15"/>
      <c r="AG66" s="4"/>
      <c r="AH66" s="4"/>
      <c r="AI66" s="70"/>
      <c r="AJ66" s="4"/>
      <c r="AK66" s="4"/>
    </row>
    <row r="67" spans="1:38" ht="16.5" x14ac:dyDescent="0.3">
      <c r="A67" s="1">
        <v>65</v>
      </c>
      <c r="B67" s="26">
        <f ca="1">INDEX($AD$3:$AD$77,RANK(AB67,$AB$3:$AB$77))</f>
        <v>3036</v>
      </c>
      <c r="C67" s="27">
        <f ca="1">VLOOKUP(SMALL($AA$3:$AA$77,ROWS(C$3:C67)),$AA$3:$AD$77,4,0)</f>
        <v>8401</v>
      </c>
      <c r="D67" s="28">
        <f ca="1">AD67</f>
        <v>5537</v>
      </c>
      <c r="E67" s="56"/>
      <c r="AA67" s="12">
        <f ca="1">ROWS(AA$3:AA67)/10+RAND()</f>
        <v>7.0125245823622038</v>
      </c>
      <c r="AB67" s="4">
        <f ca="1">RAND()</f>
        <v>0.56944242331539963</v>
      </c>
      <c r="AC67" s="15">
        <f ca="1">MATCH(SMALL($AA$3:$AA$77,ROWS(AC$3:AC67)),$AA$3:$AA$77,0)</f>
        <v>67</v>
      </c>
      <c r="AD67" s="35">
        <f ca="1">ROUND(10*($AM$1+$AO$1*ROWS(AH$3:AH67))*(VLOOKUP(IF(MOD(ROWS(AH$3:AH67),$AL$7)&lt;&gt;0,MOD(ROWS(AH$3:AH67),$AL$7),$AL$7),$AL$3:$AM$6,2)+0.5*((RAND()-0.5))),0)</f>
        <v>5537</v>
      </c>
      <c r="AE67" s="15"/>
      <c r="AG67" s="4"/>
      <c r="AH67" s="4"/>
      <c r="AI67" s="70"/>
      <c r="AJ67" s="4"/>
      <c r="AK67" s="4"/>
    </row>
    <row r="68" spans="1:38" ht="16.5" x14ac:dyDescent="0.3">
      <c r="A68" s="1">
        <v>66</v>
      </c>
      <c r="B68" s="26">
        <f ca="1">INDEX($AD$3:$AD$77,RANK(AB68,$AB$3:$AB$77))</f>
        <v>7446</v>
      </c>
      <c r="C68" s="27">
        <f ca="1">VLOOKUP(SMALL($AA$3:$AA$77,ROWS(C$3:C68)),$AA$3:$AD$77,4,0)</f>
        <v>4555</v>
      </c>
      <c r="D68" s="28">
        <f ca="1">AD68</f>
        <v>6713</v>
      </c>
      <c r="E68" s="56"/>
      <c r="AA68" s="12">
        <f ca="1">ROWS(AA$3:AA68)/10+RAND()</f>
        <v>7.4665302944235039</v>
      </c>
      <c r="AB68" s="4">
        <f ca="1">RAND()</f>
        <v>3.5494509294058507E-2</v>
      </c>
      <c r="AC68" s="15">
        <f ca="1">MATCH(SMALL($AA$3:$AA$77,ROWS(AC$3:AC68)),$AA$3:$AA$77,0)</f>
        <v>69</v>
      </c>
      <c r="AD68" s="35">
        <f ca="1">ROUND(10*($AM$1+$AO$1*ROWS(AH$3:AH68))*(VLOOKUP(IF(MOD(ROWS(AH$3:AH68),$AL$7)&lt;&gt;0,MOD(ROWS(AH$3:AH68),$AL$7),$AL$7),$AL$3:$AM$6,2)+0.5*((RAND()-0.5))),0)</f>
        <v>6713</v>
      </c>
      <c r="AE68" s="15"/>
      <c r="AG68" s="4"/>
      <c r="AH68" s="4"/>
      <c r="AI68" s="70"/>
      <c r="AJ68" s="4"/>
      <c r="AK68" s="4"/>
    </row>
    <row r="69" spans="1:38" ht="16.5" x14ac:dyDescent="0.3">
      <c r="A69" s="1">
        <v>67</v>
      </c>
      <c r="B69" s="26">
        <f ca="1">INDEX($AD$3:$AD$77,RANK(AB69,$AB$3:$AB$77))</f>
        <v>4300</v>
      </c>
      <c r="C69" s="27">
        <f ca="1">VLOOKUP(SMALL($AA$3:$AA$77,ROWS(C$3:C69)),$AA$3:$AD$77,4,0)</f>
        <v>3450</v>
      </c>
      <c r="D69" s="28">
        <f ca="1">AD69</f>
        <v>8401</v>
      </c>
      <c r="E69" s="56"/>
      <c r="AA69" s="12">
        <f ca="1">ROWS(AA$3:AA69)/10+RAND()</f>
        <v>7.0138206521375279</v>
      </c>
      <c r="AB69" s="4">
        <f ca="1">RAND()</f>
        <v>0.20384865335972058</v>
      </c>
      <c r="AC69" s="15">
        <f ca="1">MATCH(SMALL($AA$3:$AA$77,ROWS(AC$3:AC69)),$AA$3:$AA$77,0)</f>
        <v>64</v>
      </c>
      <c r="AD69" s="35">
        <f ca="1">ROUND(10*($AM$1+$AO$1*ROWS(AH$3:AH69))*(VLOOKUP(IF(MOD(ROWS(AH$3:AH69),$AL$7)&lt;&gt;0,MOD(ROWS(AH$3:AH69),$AL$7),$AL$7),$AL$3:$AM$6,2)+0.5*((RAND()-0.5))),0)</f>
        <v>8401</v>
      </c>
      <c r="AE69" s="15"/>
      <c r="AG69" s="4"/>
      <c r="AH69" s="4"/>
      <c r="AI69" s="70"/>
      <c r="AJ69" s="4"/>
      <c r="AK69" s="4"/>
    </row>
    <row r="70" spans="1:38" ht="16.5" x14ac:dyDescent="0.3">
      <c r="A70" s="1">
        <v>68</v>
      </c>
      <c r="B70" s="26">
        <f ca="1">INDEX($AD$3:$AD$77,RANK(AB70,$AB$3:$AB$77))</f>
        <v>3686</v>
      </c>
      <c r="C70" s="27">
        <f ca="1">VLOOKUP(SMALL($AA$3:$AA$77,ROWS(C$3:C70)),$AA$3:$AD$77,4,0)</f>
        <v>6587</v>
      </c>
      <c r="D70" s="28">
        <f ca="1">AD70</f>
        <v>5487</v>
      </c>
      <c r="E70" s="56"/>
      <c r="AA70" s="12">
        <f ca="1">ROWS(AA$3:AA70)/10+RAND()</f>
        <v>7.5631973537829325</v>
      </c>
      <c r="AB70" s="4">
        <f ca="1">RAND()</f>
        <v>0.32387034341804422</v>
      </c>
      <c r="AC70" s="15">
        <f ca="1">MATCH(SMALL($AA$3:$AA$77,ROWS(AC$3:AC70)),$AA$3:$AA$77,0)</f>
        <v>70</v>
      </c>
      <c r="AD70" s="35">
        <f ca="1">ROUND(10*($AM$1+$AO$1*ROWS(AH$3:AH70))*(VLOOKUP(IF(MOD(ROWS(AH$3:AH70),$AL$7)&lt;&gt;0,MOD(ROWS(AH$3:AH70),$AL$7),$AL$7),$AL$3:$AM$6,2)+0.5*((RAND()-0.5))),0)</f>
        <v>5487</v>
      </c>
      <c r="AE70" s="15"/>
      <c r="AG70" s="4"/>
      <c r="AH70" s="4"/>
      <c r="AI70" s="70"/>
      <c r="AJ70" s="4"/>
      <c r="AK70" s="4"/>
    </row>
    <row r="71" spans="1:38" ht="16.5" x14ac:dyDescent="0.3">
      <c r="A71" s="1">
        <v>69</v>
      </c>
      <c r="B71" s="26">
        <f ca="1">INDEX($AD$3:$AD$77,RANK(AB71,$AB$3:$AB$77))</f>
        <v>3766</v>
      </c>
      <c r="C71" s="27">
        <f ca="1">VLOOKUP(SMALL($AA$3:$AA$77,ROWS(C$3:C71)),$AA$3:$AD$77,4,0)</f>
        <v>6713</v>
      </c>
      <c r="D71" s="28">
        <f ca="1">AD71</f>
        <v>4555</v>
      </c>
      <c r="E71" s="56"/>
      <c r="AA71" s="12">
        <f ca="1">ROWS(AA$3:AA71)/10+RAND()</f>
        <v>7.0341112826758945</v>
      </c>
      <c r="AB71" s="4">
        <f ca="1">RAND()</f>
        <v>0.4485891484340343</v>
      </c>
      <c r="AC71" s="15">
        <f ca="1">MATCH(SMALL($AA$3:$AA$77,ROWS(AC$3:AC71)),$AA$3:$AA$77,0)</f>
        <v>66</v>
      </c>
      <c r="AD71" s="35">
        <f ca="1">ROUND(10*($AM$1+$AO$1*ROWS(AH$3:AH71))*(VLOOKUP(IF(MOD(ROWS(AH$3:AH71),$AL$7)&lt;&gt;0,MOD(ROWS(AH$3:AH71),$AL$7),$AL$7),$AL$3:$AM$6,2)+0.5*((RAND()-0.5))),0)</f>
        <v>4555</v>
      </c>
      <c r="AE71" s="15"/>
      <c r="AG71" s="4"/>
      <c r="AH71" s="4"/>
      <c r="AI71" s="70"/>
      <c r="AJ71" s="4"/>
      <c r="AK71" s="4"/>
    </row>
    <row r="72" spans="1:38" ht="16.5" x14ac:dyDescent="0.3">
      <c r="A72" s="1">
        <v>70</v>
      </c>
      <c r="B72" s="26">
        <f ca="1">INDEX($AD$3:$AD$77,RANK(AB72,$AB$3:$AB$77))</f>
        <v>2430</v>
      </c>
      <c r="C72" s="27">
        <f ca="1">VLOOKUP(SMALL($AA$3:$AA$77,ROWS(C$3:C72)),$AA$3:$AD$77,4,0)</f>
        <v>5487</v>
      </c>
      <c r="D72" s="28">
        <f ca="1">AD72</f>
        <v>6587</v>
      </c>
      <c r="E72" s="56"/>
      <c r="AA72" s="12">
        <f ca="1">ROWS(AA$3:AA72)/10+RAND()</f>
        <v>7.2636470908896298</v>
      </c>
      <c r="AB72" s="4">
        <f ca="1">RAND()</f>
        <v>0.78376450305551282</v>
      </c>
      <c r="AC72" s="15">
        <f ca="1">MATCH(SMALL($AA$3:$AA$77,ROWS(AC$3:AC72)),$AA$3:$AA$77,0)</f>
        <v>68</v>
      </c>
      <c r="AD72" s="35">
        <f ca="1">ROUND(10*($AM$1+$AO$1*ROWS(AH$3:AH72))*(VLOOKUP(IF(MOD(ROWS(AH$3:AH72),$AL$7)&lt;&gt;0,MOD(ROWS(AH$3:AH72),$AL$7),$AL$7),$AL$3:$AM$6,2)+0.5*((RAND()-0.5))),0)</f>
        <v>6587</v>
      </c>
      <c r="AE72" s="15"/>
      <c r="AG72" s="4"/>
      <c r="AH72" s="4"/>
      <c r="AI72" s="70"/>
      <c r="AJ72" s="4"/>
      <c r="AK72" s="4"/>
    </row>
    <row r="73" spans="1:38" ht="16.5" x14ac:dyDescent="0.3">
      <c r="A73" s="1">
        <v>71</v>
      </c>
      <c r="B73" s="26">
        <f ca="1">INDEX($AD$3:$AD$77,RANK(AB73,$AB$3:$AB$77))</f>
        <v>4555</v>
      </c>
      <c r="C73" s="27">
        <f ca="1">VLOOKUP(SMALL($AA$3:$AA$77,ROWS(C$3:C73)),$AA$3:$AD$77,4,0)</f>
        <v>5473</v>
      </c>
      <c r="D73" s="28">
        <f ca="1">AD73</f>
        <v>8780</v>
      </c>
      <c r="E73" s="56"/>
      <c r="AA73" s="12">
        <f ca="1">ROWS(AA$3:AA73)/10+RAND()</f>
        <v>7.844975079705554</v>
      </c>
      <c r="AB73" s="4">
        <f ca="1">RAND()</f>
        <v>7.5039326980985033E-2</v>
      </c>
      <c r="AC73" s="15">
        <f ca="1">MATCH(SMALL($AA$3:$AA$77,ROWS(AC$3:AC73)),$AA$3:$AA$77,0)</f>
        <v>72</v>
      </c>
      <c r="AD73" s="35">
        <f ca="1">ROUND(10*($AM$1+$AO$1*ROWS(AH$3:AH73))*(VLOOKUP(IF(MOD(ROWS(AH$3:AH73),$AL$7)&lt;&gt;0,MOD(ROWS(AH$3:AH73),$AL$7),$AL$7),$AL$3:$AM$6,2)+0.5*((RAND()-0.5))),0)</f>
        <v>8780</v>
      </c>
      <c r="AE73" s="15"/>
      <c r="AG73" s="4"/>
      <c r="AH73" s="4"/>
      <c r="AI73" s="70"/>
      <c r="AJ73" s="4"/>
      <c r="AK73" s="4"/>
    </row>
    <row r="74" spans="1:38" ht="16.5" x14ac:dyDescent="0.3">
      <c r="A74" s="1">
        <v>72</v>
      </c>
      <c r="B74" s="26">
        <f ca="1">INDEX($AD$3:$AD$77,RANK(AB74,$AB$3:$AB$77))</f>
        <v>4608</v>
      </c>
      <c r="C74" s="27">
        <f ca="1">VLOOKUP(SMALL($AA$3:$AA$77,ROWS(C$3:C74)),$AA$3:$AD$77,4,0)</f>
        <v>8780</v>
      </c>
      <c r="D74" s="28">
        <f ca="1">AD74</f>
        <v>5473</v>
      </c>
      <c r="E74" s="56"/>
      <c r="AA74" s="12">
        <f ca="1">ROWS(AA$3:AA74)/10+RAND()</f>
        <v>7.5858499739074876</v>
      </c>
      <c r="AB74" s="4">
        <f ca="1">RAND()</f>
        <v>0.33833124524663472</v>
      </c>
      <c r="AC74" s="15">
        <f ca="1">MATCH(SMALL($AA$3:$AA$77,ROWS(AC$3:AC74)),$AA$3:$AA$77,0)</f>
        <v>71</v>
      </c>
      <c r="AD74" s="35">
        <f ca="1">ROUND(10*($AM$1+$AO$1*ROWS(AH$3:AH74))*(VLOOKUP(IF(MOD(ROWS(AH$3:AH74),$AL$7)&lt;&gt;0,MOD(ROWS(AH$3:AH74),$AL$7),$AL$7),$AL$3:$AM$6,2)+0.5*((RAND()-0.5))),0)</f>
        <v>5473</v>
      </c>
      <c r="AE74" s="15"/>
      <c r="AG74" s="4"/>
      <c r="AH74" s="4"/>
      <c r="AI74" s="70"/>
      <c r="AJ74" s="4"/>
      <c r="AK74" s="4"/>
    </row>
    <row r="75" spans="1:38" ht="16.5" x14ac:dyDescent="0.3">
      <c r="A75" s="1">
        <v>73</v>
      </c>
      <c r="B75" s="26">
        <f ca="1">INDEX($AD$3:$AD$77,RANK(AB75,$AB$3:$AB$77))</f>
        <v>6372</v>
      </c>
      <c r="C75" s="27">
        <f ca="1">VLOOKUP(SMALL($AA$3:$AA$77,ROWS(C$3:C75)),$AA$3:$AD$77,4,0)</f>
        <v>3825</v>
      </c>
      <c r="D75" s="28">
        <f ca="1">AD75</f>
        <v>3825</v>
      </c>
      <c r="E75" s="56"/>
      <c r="AA75" s="12">
        <f ca="1">ROWS(AA$3:AA75)/10+RAND()</f>
        <v>7.8886188222063556</v>
      </c>
      <c r="AB75" s="4">
        <f ca="1">RAND()</f>
        <v>0.30418148621270513</v>
      </c>
      <c r="AC75" s="15">
        <f ca="1">MATCH(SMALL($AA$3:$AA$77,ROWS(AC$3:AC75)),$AA$3:$AA$77,0)</f>
        <v>73</v>
      </c>
      <c r="AD75" s="35">
        <f ca="1">ROUND(10*($AM$1+$AO$1*ROWS(AH$3:AH75))*(VLOOKUP(IF(MOD(ROWS(AH$3:AH75),$AL$7)&lt;&gt;0,MOD(ROWS(AH$3:AH75),$AL$7),$AL$7),$AL$3:$AM$6,2)+0.5*((RAND()-0.5))),0)</f>
        <v>3825</v>
      </c>
      <c r="AE75" s="15"/>
      <c r="AG75" s="4"/>
      <c r="AH75" s="4"/>
      <c r="AI75" s="70"/>
      <c r="AJ75" s="4"/>
      <c r="AK75" s="4"/>
    </row>
    <row r="76" spans="1:38" ht="16.5" x14ac:dyDescent="0.3">
      <c r="A76" s="1">
        <v>74</v>
      </c>
      <c r="B76" s="26">
        <f ca="1">INDEX($AD$3:$AD$77,RANK(AB76,$AB$3:$AB$77))</f>
        <v>3901</v>
      </c>
      <c r="C76" s="27">
        <f ca="1">VLOOKUP(SMALL($AA$3:$AA$77,ROWS(C$3:C76)),$AA$3:$AD$77,4,0)</f>
        <v>9898</v>
      </c>
      <c r="D76" s="28">
        <f ca="1">AD76</f>
        <v>7446</v>
      </c>
      <c r="E76" s="56"/>
      <c r="AA76" s="12">
        <f ca="1">ROWS(AA$3:AA76)/10+RAND()</f>
        <v>8.3000108502223657</v>
      </c>
      <c r="AB76" s="4">
        <f ca="1">RAND()</f>
        <v>0.73286449121442965</v>
      </c>
      <c r="AC76" s="15">
        <f ca="1">MATCH(SMALL($AA$3:$AA$77,ROWS(AC$3:AC76)),$AA$3:$AA$77,0)</f>
        <v>75</v>
      </c>
      <c r="AD76" s="35">
        <f ca="1">ROUND(10*($AM$1+$AO$1*ROWS(AH$3:AH76))*(VLOOKUP(IF(MOD(ROWS(AH$3:AH76),$AL$7)&lt;&gt;0,MOD(ROWS(AH$3:AH76),$AL$7),$AL$7),$AL$3:$AM$6,2)+0.5*((RAND()-0.5))),0)</f>
        <v>7446</v>
      </c>
      <c r="AE76" s="15"/>
      <c r="AG76" s="4"/>
      <c r="AH76" s="4"/>
      <c r="AI76" s="70"/>
      <c r="AJ76" s="4"/>
      <c r="AK76" s="4"/>
    </row>
    <row r="77" spans="1:38" ht="16.5" x14ac:dyDescent="0.3">
      <c r="A77" s="1">
        <v>75</v>
      </c>
      <c r="B77" s="26">
        <f ca="1">INDEX($AD$3:$AD$77,RANK(AB77,$AB$3:$AB$77))</f>
        <v>3381</v>
      </c>
      <c r="C77" s="27">
        <f ca="1">VLOOKUP(SMALL($AA$3:$AA$77,ROWS(C$3:C77)),$AA$3:$AD$77,4,0)</f>
        <v>7446</v>
      </c>
      <c r="D77" s="28">
        <f ca="1">AD77</f>
        <v>9898</v>
      </c>
      <c r="E77" s="56"/>
      <c r="AA77" s="12">
        <f ca="1">ROWS(AA$3:AA77)/10+RAND()</f>
        <v>8.1646134637828034</v>
      </c>
      <c r="AB77" s="4">
        <f ca="1">RAND()</f>
        <v>0.57936511937049406</v>
      </c>
      <c r="AC77" s="15">
        <f ca="1">MATCH(SMALL($AA$3:$AA$77,ROWS(AC$3:AC77)),$AA$3:$AA$77,0)</f>
        <v>74</v>
      </c>
      <c r="AD77" s="35">
        <f ca="1">ROUND(10*($AM$1+$AO$1*ROWS(AH$3:AH77))*(VLOOKUP(IF(MOD(ROWS(AH$3:AH77),$AL$7)&lt;&gt;0,MOD(ROWS(AH$3:AH77),$AL$7),$AL$7),$AL$3:$AM$6,2)+0.5*((RAND()-0.5))),0)</f>
        <v>9898</v>
      </c>
      <c r="AE77" s="15"/>
      <c r="AG77" s="4"/>
      <c r="AH77" s="4"/>
      <c r="AI77" s="70"/>
      <c r="AJ77" s="4"/>
      <c r="AK77" s="4"/>
    </row>
    <row r="78" spans="1:38" ht="16.5" x14ac:dyDescent="0.3">
      <c r="A78" s="3"/>
      <c r="B78" s="3"/>
      <c r="C78" s="3"/>
      <c r="D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ht="16.5" x14ac:dyDescent="0.3">
      <c r="A79" s="3"/>
      <c r="B79" s="3"/>
      <c r="C79" s="3"/>
      <c r="D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ht="16.5" x14ac:dyDescent="0.3">
      <c r="A80" s="3"/>
      <c r="B80" s="3"/>
      <c r="C80" s="3"/>
      <c r="D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ht="16.5" x14ac:dyDescent="0.3">
      <c r="A81" s="3"/>
      <c r="B81" s="3"/>
      <c r="C81" s="3"/>
      <c r="D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ht="16.5" x14ac:dyDescent="0.3"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ht="16.5" x14ac:dyDescent="0.3"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ht="16.5" x14ac:dyDescent="0.3"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ht="16.5" x14ac:dyDescent="0.3"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ht="16.5" x14ac:dyDescent="0.3"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ht="16.5" x14ac:dyDescent="0.3"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ht="16.5" x14ac:dyDescent="0.3"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ht="16.5" x14ac:dyDescent="0.3"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BEF4F-17C1-4E88-A150-368F8D793D3C}">
  <dimension ref="A1:BC307"/>
  <sheetViews>
    <sheetView zoomScale="75" zoomScaleNormal="75" workbookViewId="0">
      <selection activeCell="R15" sqref="R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ca="1">G2&amp;" - "&amp;H2</f>
        <v>14 - 21</v>
      </c>
      <c r="G2" s="65">
        <f ca="1">Y4</f>
        <v>14</v>
      </c>
      <c r="H2" s="22">
        <f t="shared" ref="H2:H14" ca="1" si="0">G2+$Y$3</f>
        <v>21</v>
      </c>
      <c r="I2" s="54">
        <f ca="1">COUNTIF($B$3:$B$86, "&lt;"&amp;H2)</f>
        <v>3</v>
      </c>
      <c r="J2" s="23">
        <f ca="1">I2</f>
        <v>3</v>
      </c>
      <c r="K2" s="24">
        <f t="shared" ref="K2:K14" ca="1" si="1">J2/$J$15</f>
        <v>3.5714285714285712E-2</v>
      </c>
      <c r="L2" s="25">
        <f t="shared" ref="L2:L14" ca="1" si="2">I2/$J$15</f>
        <v>3.5714285714285712E-2</v>
      </c>
      <c r="N2" s="64" t="s">
        <v>8</v>
      </c>
      <c r="O2" s="63">
        <f ca="1">AVERAGE($B$3:$B$86)</f>
        <v>49.202380952380949</v>
      </c>
      <c r="P2" s="63">
        <f t="shared" ref="P2:Q2" ca="1" si="3">AVERAGE($B$3:$B$86)</f>
        <v>49.202380952380949</v>
      </c>
      <c r="Q2" s="63">
        <f t="shared" ca="1" si="3"/>
        <v>49.202380952380949</v>
      </c>
      <c r="R2" s="63">
        <f ca="1">AVERAGE($D$3:$D$86)</f>
        <v>49.202380952380949</v>
      </c>
      <c r="V2" s="12" t="s">
        <v>27</v>
      </c>
      <c r="Y2" s="12">
        <f ca="1">ROUND(O6/10,0)</f>
        <v>7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f ca="1">AU3</f>
        <v>38</v>
      </c>
      <c r="C3" s="27">
        <f ca="1">AV3</f>
        <v>19</v>
      </c>
      <c r="D3" s="28">
        <f ca="1">AS3</f>
        <v>19</v>
      </c>
      <c r="E3" s="56">
        <f ca="1">AW3</f>
        <v>40</v>
      </c>
      <c r="F3" s="30" t="str">
        <f t="shared" ref="F3:F14" ca="1" si="4">G3&amp;" - "&amp;H3</f>
        <v>21 - 28</v>
      </c>
      <c r="G3" s="31">
        <f ca="1">H2</f>
        <v>21</v>
      </c>
      <c r="H3" s="32">
        <f t="shared" ca="1" si="0"/>
        <v>28</v>
      </c>
      <c r="I3" s="54">
        <f t="shared" ref="I3:I14" ca="1" si="5">COUNTIF($B$3:$B$86, "&lt;"&amp;H3)</f>
        <v>7</v>
      </c>
      <c r="J3" s="58">
        <f ca="1">I3-I2</f>
        <v>4</v>
      </c>
      <c r="K3" s="47">
        <f t="shared" ca="1" si="1"/>
        <v>4.7619047619047616E-2</v>
      </c>
      <c r="L3" s="34">
        <f t="shared" ca="1" si="2"/>
        <v>8.3333333333333329E-2</v>
      </c>
      <c r="N3" s="49" t="s">
        <v>24</v>
      </c>
      <c r="O3" s="52">
        <f ca="1">MEDIAN(B$3:B$86)</f>
        <v>47</v>
      </c>
      <c r="P3" s="52">
        <f t="shared" ref="P3:R3" ca="1" si="6">MEDIAN(C$3:C$86)</f>
        <v>47</v>
      </c>
      <c r="Q3" s="52">
        <f t="shared" ca="1" si="6"/>
        <v>47</v>
      </c>
      <c r="R3" s="52">
        <f t="shared" ca="1" si="6"/>
        <v>47</v>
      </c>
      <c r="V3" s="12" t="s">
        <v>28</v>
      </c>
      <c r="Y3" s="12">
        <f ca="1">ROUND(Y2,-LEN(Y2)+1)</f>
        <v>7</v>
      </c>
      <c r="AN3" s="15">
        <v>1</v>
      </c>
      <c r="AO3" s="15">
        <f ca="1">ABS(_xlfn.NORM.INV(RAND(),$AQ$1,$AS$1))</f>
        <v>27.801754387411016</v>
      </c>
      <c r="AP3" s="15">
        <f ca="1">SMALL($AO$3:$AO$86,ROWS(AO$3:AO3))</f>
        <v>9.8815585757625648</v>
      </c>
      <c r="AQ3" s="35">
        <f ca="1">AR3+RAND()</f>
        <v>1.8428276011607587</v>
      </c>
      <c r="AR3" s="35">
        <v>1</v>
      </c>
      <c r="AS3" s="4">
        <f t="shared" ref="AS3:AS66" ca="1" si="7">ROUNDUP(AP3*AQ3,0)</f>
        <v>19</v>
      </c>
      <c r="AT3" s="4">
        <f ca="1">RAND()</f>
        <v>0.80569675102120153</v>
      </c>
      <c r="AU3" s="4">
        <f ca="1">INDEX($AS$3:$AS$86,MATCH(SMALL($AT$3:$AT$86,ROWS(AT$3:AT3)),$AT$3:$AT$86,0))</f>
        <v>38</v>
      </c>
      <c r="AV3" s="4">
        <f ca="1">SMALL($AS$3:$AS$86,ROWS(AV$3:AV3))</f>
        <v>19</v>
      </c>
      <c r="AW3" s="12">
        <f ca="1">VLOOKUP(SMALL($BB$3:$BB$44,AX3),$BB$3:$BC$44,2,0)</f>
        <v>40</v>
      </c>
      <c r="AX3" s="12">
        <v>1</v>
      </c>
      <c r="BA3" s="12">
        <v>1</v>
      </c>
      <c r="BB3" s="12">
        <f ca="1">RAND()</f>
        <v>0.15290707242005075</v>
      </c>
      <c r="BC3" s="12">
        <f ca="1">AV3</f>
        <v>19</v>
      </c>
    </row>
    <row r="4" spans="1:55" ht="17.25" thickBot="1" x14ac:dyDescent="0.35">
      <c r="A4" s="1">
        <v>2</v>
      </c>
      <c r="B4" s="26">
        <f t="shared" ref="B4:C67" ca="1" si="8">AU4</f>
        <v>79</v>
      </c>
      <c r="C4" s="27">
        <f t="shared" ca="1" si="8"/>
        <v>19</v>
      </c>
      <c r="D4" s="28">
        <f t="shared" ref="D4:D67" ca="1" si="9">AS4</f>
        <v>31</v>
      </c>
      <c r="E4" s="56">
        <f t="shared" ref="E4:E67" ca="1" si="10">AW4</f>
        <v>54</v>
      </c>
      <c r="F4" s="30" t="str">
        <f t="shared" ca="1" si="4"/>
        <v>28 - 35</v>
      </c>
      <c r="G4" s="31">
        <f t="shared" ref="G4:G13" ca="1" si="11">H3</f>
        <v>28</v>
      </c>
      <c r="H4" s="32">
        <f t="shared" ca="1" si="0"/>
        <v>35</v>
      </c>
      <c r="I4" s="54">
        <f t="shared" ca="1" si="5"/>
        <v>13</v>
      </c>
      <c r="J4" s="58">
        <f t="shared" ref="J4:J14" ca="1" si="12">I4-I3</f>
        <v>6</v>
      </c>
      <c r="K4" s="47">
        <f t="shared" ca="1" si="1"/>
        <v>7.1428571428571425E-2</v>
      </c>
      <c r="L4" s="34">
        <f t="shared" ca="1" si="2"/>
        <v>0.15476190476190477</v>
      </c>
      <c r="N4" s="62" t="s">
        <v>9</v>
      </c>
      <c r="O4" s="61">
        <f ca="1">MAX(B$3:B$86)</f>
        <v>87</v>
      </c>
      <c r="P4" s="61">
        <f t="shared" ref="P4:R4" ca="1" si="13">MAX(C$3:C$86)</f>
        <v>87</v>
      </c>
      <c r="Q4" s="61">
        <f t="shared" ca="1" si="13"/>
        <v>87</v>
      </c>
      <c r="R4" s="61">
        <f t="shared" ca="1" si="13"/>
        <v>87</v>
      </c>
      <c r="V4" s="12" t="s">
        <v>29</v>
      </c>
      <c r="Y4" s="12">
        <f ca="1">Y3*INT(O5/Y3)</f>
        <v>14</v>
      </c>
      <c r="AN4" s="15">
        <v>2</v>
      </c>
      <c r="AO4" s="15">
        <f t="shared" ref="AO4:AO67" ca="1" si="14">ABS(_xlfn.NORM.INV(RAND(),$AQ$1,$AS$1))</f>
        <v>29.950670146447614</v>
      </c>
      <c r="AP4" s="15">
        <f ca="1">SMALL($AO$3:$AO$86,ROWS(AO$3:AO4))</f>
        <v>12.450077989136473</v>
      </c>
      <c r="AQ4" s="35">
        <f t="shared" ref="AQ4:AQ67" ca="1" si="15">AR4+RAND()</f>
        <v>2.4679700872956767</v>
      </c>
      <c r="AR4" s="35">
        <v>1.5</v>
      </c>
      <c r="AS4" s="4">
        <f t="shared" ca="1" si="7"/>
        <v>31</v>
      </c>
      <c r="AT4" s="4">
        <f t="shared" ref="AT4:AT67" ca="1" si="16">RAND()</f>
        <v>0.83305109108194675</v>
      </c>
      <c r="AU4" s="4">
        <f ca="1">INDEX($AS$3:$AS$86,MATCH(SMALL($AT$3:$AT$86,ROWS(AT$3:AT4)),$AT$3:$AT$86,0))</f>
        <v>79</v>
      </c>
      <c r="AV4" s="4">
        <f ca="1">SMALL($AS$3:$AS$86,ROWS(AV$3:AV4))</f>
        <v>19</v>
      </c>
      <c r="AW4" s="12">
        <f ca="1">VLOOKUP(SMALL($BB$45:$BB$86,AX4),$BB$45:$BC$86,2,0)</f>
        <v>54</v>
      </c>
      <c r="AX4" s="12">
        <v>1</v>
      </c>
      <c r="BA4" s="12">
        <v>2</v>
      </c>
      <c r="BB4" s="12">
        <f t="shared" ref="BB4:BB67" ca="1" si="17">RAND()</f>
        <v>3.1718874834447797E-2</v>
      </c>
      <c r="BC4" s="12">
        <f t="shared" ref="BC4:BC67" ca="1" si="18">AV4</f>
        <v>19</v>
      </c>
    </row>
    <row r="5" spans="1:55" ht="17.25" thickBot="1" x14ac:dyDescent="0.35">
      <c r="A5" s="1">
        <v>3</v>
      </c>
      <c r="B5" s="26">
        <f t="shared" ca="1" si="8"/>
        <v>54</v>
      </c>
      <c r="C5" s="27">
        <f t="shared" ca="1" si="8"/>
        <v>20</v>
      </c>
      <c r="D5" s="28">
        <f t="shared" ca="1" si="9"/>
        <v>40</v>
      </c>
      <c r="E5" s="56">
        <f t="shared" ca="1" si="10"/>
        <v>80</v>
      </c>
      <c r="F5" s="30" t="str">
        <f t="shared" ca="1" si="4"/>
        <v>35 - 42</v>
      </c>
      <c r="G5" s="31">
        <f t="shared" ca="1" si="11"/>
        <v>35</v>
      </c>
      <c r="H5" s="32">
        <f t="shared" ca="1" si="0"/>
        <v>42</v>
      </c>
      <c r="I5" s="54">
        <f t="shared" ca="1" si="5"/>
        <v>29</v>
      </c>
      <c r="J5" s="58">
        <f t="shared" ca="1" si="12"/>
        <v>16</v>
      </c>
      <c r="K5" s="47">
        <f t="shared" ca="1" si="1"/>
        <v>0.19047619047619047</v>
      </c>
      <c r="L5" s="34">
        <f t="shared" ca="1" si="2"/>
        <v>0.34523809523809523</v>
      </c>
      <c r="N5" s="62" t="s">
        <v>10</v>
      </c>
      <c r="O5" s="61">
        <f ca="1">MIN(B$3:B$84)</f>
        <v>19</v>
      </c>
      <c r="P5" s="61">
        <f t="shared" ref="P5:R5" ca="1" si="19">MIN(C$3:C$84)</f>
        <v>19</v>
      </c>
      <c r="Q5" s="61">
        <f t="shared" ca="1" si="19"/>
        <v>19</v>
      </c>
      <c r="R5" s="61">
        <f t="shared" ca="1" si="19"/>
        <v>19</v>
      </c>
      <c r="V5" s="12" t="s">
        <v>26</v>
      </c>
      <c r="Y5" s="12">
        <f ca="1">ROUNDUP(O4/Y3,0)</f>
        <v>13</v>
      </c>
      <c r="AN5" s="15">
        <v>3</v>
      </c>
      <c r="AO5" s="15">
        <f t="shared" ca="1" si="14"/>
        <v>25.202369109257663</v>
      </c>
      <c r="AP5" s="15">
        <f ca="1">SMALL($AO$3:$AO$86,ROWS(AO$3:AO5))</f>
        <v>14.201455335119839</v>
      </c>
      <c r="AQ5" s="35">
        <f t="shared" ca="1" si="15"/>
        <v>2.7837076374920646</v>
      </c>
      <c r="AR5" s="35">
        <v>2</v>
      </c>
      <c r="AS5" s="4">
        <f t="shared" ca="1" si="7"/>
        <v>40</v>
      </c>
      <c r="AT5" s="4">
        <f t="shared" ca="1" si="16"/>
        <v>0.27763711077881015</v>
      </c>
      <c r="AU5" s="4">
        <f ca="1">INDEX($AS$3:$AS$86,MATCH(SMALL($AT$3:$AT$86,ROWS(AT$3:AT5)),$AT$3:$AT$86,0))</f>
        <v>54</v>
      </c>
      <c r="AV5" s="4">
        <f ca="1">SMALL($AS$3:$AS$86,ROWS(AV$3:AV5))</f>
        <v>20</v>
      </c>
      <c r="AW5" s="12">
        <f ca="1">VLOOKUP(SMALL($BB$45:$BB$86,AX5),$BB$45:$BC$86,2,0)</f>
        <v>80</v>
      </c>
      <c r="AX5" s="12">
        <v>2</v>
      </c>
      <c r="BA5" s="12">
        <v>3</v>
      </c>
      <c r="BB5" s="12">
        <f t="shared" ca="1" si="17"/>
        <v>0.17812408162302718</v>
      </c>
      <c r="BC5" s="12">
        <f t="shared" ca="1" si="18"/>
        <v>20</v>
      </c>
    </row>
    <row r="6" spans="1:55" ht="17.25" thickBot="1" x14ac:dyDescent="0.35">
      <c r="A6" s="1">
        <v>4</v>
      </c>
      <c r="B6" s="26">
        <f t="shared" ca="1" si="8"/>
        <v>42</v>
      </c>
      <c r="C6" s="27">
        <f t="shared" ca="1" si="8"/>
        <v>23</v>
      </c>
      <c r="D6" s="28">
        <f t="shared" ca="1" si="9"/>
        <v>20</v>
      </c>
      <c r="E6" s="56">
        <f t="shared" ca="1" si="10"/>
        <v>38</v>
      </c>
      <c r="F6" s="30" t="str">
        <f t="shared" ca="1" si="4"/>
        <v>42 - 49</v>
      </c>
      <c r="G6" s="31">
        <f t="shared" ca="1" si="11"/>
        <v>42</v>
      </c>
      <c r="H6" s="32">
        <f t="shared" ca="1" si="0"/>
        <v>49</v>
      </c>
      <c r="I6" s="54">
        <f t="shared" ca="1" si="5"/>
        <v>47</v>
      </c>
      <c r="J6" s="58">
        <f t="shared" ca="1" si="12"/>
        <v>18</v>
      </c>
      <c r="K6" s="47">
        <f t="shared" ca="1" si="1"/>
        <v>0.21428571428571427</v>
      </c>
      <c r="L6" s="34">
        <f t="shared" ca="1" si="2"/>
        <v>0.55952380952380953</v>
      </c>
      <c r="N6" s="62" t="s">
        <v>1</v>
      </c>
      <c r="O6" s="61">
        <f ca="1">O4-O5</f>
        <v>68</v>
      </c>
      <c r="P6" s="61">
        <f t="shared" ref="P6:R6" ca="1" si="20">P4-P5</f>
        <v>68</v>
      </c>
      <c r="Q6" s="61">
        <f t="shared" ca="1" si="20"/>
        <v>68</v>
      </c>
      <c r="R6" s="61">
        <f t="shared" ca="1" si="20"/>
        <v>68</v>
      </c>
      <c r="V6" s="12" t="s">
        <v>30</v>
      </c>
      <c r="Y6" s="12">
        <f ca="1">Y5*Y3</f>
        <v>91</v>
      </c>
      <c r="AN6" s="15">
        <v>4</v>
      </c>
      <c r="AO6" s="15">
        <f t="shared" ca="1" si="14"/>
        <v>27.507708035730463</v>
      </c>
      <c r="AP6" s="15">
        <f ca="1">SMALL($AO$3:$AO$86,ROWS(AO$3:AO6))</f>
        <v>14.940876603800486</v>
      </c>
      <c r="AQ6" s="35">
        <f t="shared" ca="1" si="15"/>
        <v>1.2742420063938553</v>
      </c>
      <c r="AR6" s="35">
        <v>1</v>
      </c>
      <c r="AS6" s="4">
        <f t="shared" ca="1" si="7"/>
        <v>20</v>
      </c>
      <c r="AT6" s="4">
        <f t="shared" ca="1" si="16"/>
        <v>4.1856628255355632E-2</v>
      </c>
      <c r="AU6" s="4">
        <f ca="1">INDEX($AS$3:$AS$86,MATCH(SMALL($AT$3:$AT$86,ROWS(AT$3:AT6)),$AT$3:$AT$86,0))</f>
        <v>42</v>
      </c>
      <c r="AV6" s="4">
        <f ca="1">SMALL($AS$3:$AS$86,ROWS(AV$3:AV6))</f>
        <v>23</v>
      </c>
      <c r="AW6" s="12">
        <f ca="1">VLOOKUP(SMALL($BB$3:$BB$44,AX6),$BB$3:$BC$44,2,0)</f>
        <v>38</v>
      </c>
      <c r="AX6" s="12">
        <v>2</v>
      </c>
      <c r="BA6" s="12">
        <v>4</v>
      </c>
      <c r="BB6" s="12">
        <f t="shared" ca="1" si="17"/>
        <v>0.15279852017961593</v>
      </c>
      <c r="BC6" s="12">
        <f t="shared" ca="1" si="18"/>
        <v>23</v>
      </c>
    </row>
    <row r="7" spans="1:55" ht="17.25" thickBot="1" x14ac:dyDescent="0.35">
      <c r="A7" s="1">
        <v>5</v>
      </c>
      <c r="B7" s="26">
        <f t="shared" ca="1" si="8"/>
        <v>20</v>
      </c>
      <c r="C7" s="27">
        <f t="shared" ca="1" si="8"/>
        <v>26</v>
      </c>
      <c r="D7" s="28">
        <f t="shared" ca="1" si="9"/>
        <v>19</v>
      </c>
      <c r="E7" s="56">
        <f t="shared" ca="1" si="10"/>
        <v>39</v>
      </c>
      <c r="F7" s="30" t="str">
        <f t="shared" ca="1" si="4"/>
        <v>49 - 56</v>
      </c>
      <c r="G7" s="31">
        <f t="shared" ca="1" si="11"/>
        <v>49</v>
      </c>
      <c r="H7" s="32">
        <f t="shared" ca="1" si="0"/>
        <v>56</v>
      </c>
      <c r="I7" s="54">
        <f t="shared" ca="1" si="5"/>
        <v>58</v>
      </c>
      <c r="J7" s="58">
        <f t="shared" ca="1" si="12"/>
        <v>11</v>
      </c>
      <c r="K7" s="47">
        <f t="shared" ca="1" si="1"/>
        <v>0.13095238095238096</v>
      </c>
      <c r="L7" s="34">
        <f t="shared" ca="1" si="2"/>
        <v>0.69047619047619047</v>
      </c>
      <c r="N7" s="62" t="s">
        <v>11</v>
      </c>
      <c r="O7" s="61">
        <f ca="1">_xlfn.STDEV.S(B$3:B$86)</f>
        <v>16.119867082103781</v>
      </c>
      <c r="P7" s="61">
        <f t="shared" ref="P7:R7" ca="1" si="21">_xlfn.STDEV.S(C$3:C$86)</f>
        <v>16.119867082103781</v>
      </c>
      <c r="Q7" s="61">
        <f t="shared" ca="1" si="21"/>
        <v>16.119867082103781</v>
      </c>
      <c r="R7" s="61">
        <f t="shared" ca="1" si="21"/>
        <v>16.119867082103781</v>
      </c>
      <c r="V7" s="12" t="s">
        <v>31</v>
      </c>
      <c r="Y7" s="12">
        <v>4</v>
      </c>
      <c r="AN7" s="15">
        <v>5</v>
      </c>
      <c r="AO7" s="15">
        <f t="shared" ca="1" si="14"/>
        <v>20.988111067592349</v>
      </c>
      <c r="AP7" s="15">
        <f ca="1">SMALL($AO$3:$AO$86,ROWS(AO$3:AO7))</f>
        <v>16.951993300713696</v>
      </c>
      <c r="AQ7" s="35">
        <f t="shared" ca="1" si="15"/>
        <v>1.0662238282915186</v>
      </c>
      <c r="AR7" s="35">
        <f>AR3</f>
        <v>1</v>
      </c>
      <c r="AS7" s="4">
        <f t="shared" ca="1" si="7"/>
        <v>19</v>
      </c>
      <c r="AT7" s="4">
        <f t="shared" ca="1" si="16"/>
        <v>0.54170648446465031</v>
      </c>
      <c r="AU7" s="4">
        <f ca="1">INDEX($AS$3:$AS$86,MATCH(SMALL($AT$3:$AT$86,ROWS(AT$3:AT7)),$AT$3:$AT$86,0))</f>
        <v>20</v>
      </c>
      <c r="AV7" s="4">
        <f ca="1">SMALL($AS$3:$AS$86,ROWS(AV$3:AV7))</f>
        <v>26</v>
      </c>
      <c r="AW7" s="12">
        <f ca="1">VLOOKUP(SMALL($BB$3:$BB$44,AX7),$BB$3:$BC$44,2,0)</f>
        <v>39</v>
      </c>
      <c r="AX7" s="12">
        <f>2+AX3</f>
        <v>3</v>
      </c>
      <c r="BA7" s="12">
        <v>5</v>
      </c>
      <c r="BB7" s="12">
        <f t="shared" ca="1" si="17"/>
        <v>0.91563706155620528</v>
      </c>
      <c r="BC7" s="12">
        <f t="shared" ca="1" si="18"/>
        <v>26</v>
      </c>
    </row>
    <row r="8" spans="1:55" ht="17.25" thickBot="1" x14ac:dyDescent="0.35">
      <c r="A8" s="1">
        <v>6</v>
      </c>
      <c r="B8" s="26">
        <f t="shared" ca="1" si="8"/>
        <v>48</v>
      </c>
      <c r="C8" s="27">
        <f t="shared" ca="1" si="8"/>
        <v>26</v>
      </c>
      <c r="D8" s="28">
        <f t="shared" ca="1" si="9"/>
        <v>46</v>
      </c>
      <c r="E8" s="56">
        <f t="shared" ca="1" si="10"/>
        <v>49</v>
      </c>
      <c r="F8" s="30" t="str">
        <f t="shared" ca="1" si="4"/>
        <v>56 - 63</v>
      </c>
      <c r="G8" s="31">
        <f t="shared" ca="1" si="11"/>
        <v>56</v>
      </c>
      <c r="H8" s="32">
        <f t="shared" ca="1" si="0"/>
        <v>63</v>
      </c>
      <c r="I8" s="54">
        <f t="shared" ca="1" si="5"/>
        <v>66</v>
      </c>
      <c r="J8" s="58">
        <f t="shared" ca="1" si="12"/>
        <v>8</v>
      </c>
      <c r="K8" s="47">
        <f t="shared" ca="1" si="1"/>
        <v>9.5238095238095233E-2</v>
      </c>
      <c r="L8" s="34">
        <f t="shared" ca="1" si="2"/>
        <v>0.7857142857142857</v>
      </c>
      <c r="N8" s="62" t="s">
        <v>12</v>
      </c>
      <c r="O8" s="61">
        <f ca="1">O7/O2</f>
        <v>0.32762372003307955</v>
      </c>
      <c r="P8" s="61">
        <f t="shared" ref="P8:R8" ca="1" si="22">P7/P2</f>
        <v>0.32762372003307955</v>
      </c>
      <c r="Q8" s="61">
        <f t="shared" ca="1" si="22"/>
        <v>0.32762372003307955</v>
      </c>
      <c r="R8" s="61">
        <f t="shared" ca="1" si="22"/>
        <v>0.32762372003307955</v>
      </c>
      <c r="AN8" s="15">
        <v>6</v>
      </c>
      <c r="AO8" s="15">
        <f t="shared" ca="1" si="14"/>
        <v>27.74820271912828</v>
      </c>
      <c r="AP8" s="15">
        <f ca="1">SMALL($AO$3:$AO$86,ROWS(AO$3:AO8))</f>
        <v>18.311097548511274</v>
      </c>
      <c r="AQ8" s="35">
        <f t="shared" ca="1" si="15"/>
        <v>2.4953965763828574</v>
      </c>
      <c r="AR8" s="35">
        <f t="shared" ref="AR8:AR71" si="23">AR4</f>
        <v>1.5</v>
      </c>
      <c r="AS8" s="4">
        <f t="shared" ca="1" si="7"/>
        <v>46</v>
      </c>
      <c r="AT8" s="4">
        <f t="shared" ca="1" si="16"/>
        <v>0.2613604953244093</v>
      </c>
      <c r="AU8" s="4">
        <f ca="1">INDEX($AS$3:$AS$86,MATCH(SMALL($AT$3:$AT$86,ROWS(AT$3:AT8)),$AT$3:$AT$86,0))</f>
        <v>48</v>
      </c>
      <c r="AV8" s="4">
        <f ca="1">SMALL($AS$3:$AS$86,ROWS(AV$3:AV8))</f>
        <v>26</v>
      </c>
      <c r="AW8" s="12">
        <f ca="1">VLOOKUP(SMALL($BB$45:$BB$86,AX8),$BB$45:$BC$86,2,0)</f>
        <v>49</v>
      </c>
      <c r="AX8" s="12">
        <f>2+AX4</f>
        <v>3</v>
      </c>
      <c r="BA8" s="12">
        <v>6</v>
      </c>
      <c r="BB8" s="12">
        <f t="shared" ca="1" si="17"/>
        <v>0.72848633922904515</v>
      </c>
      <c r="BC8" s="12">
        <f t="shared" ca="1" si="18"/>
        <v>26</v>
      </c>
    </row>
    <row r="9" spans="1:55" ht="17.25" thickBot="1" x14ac:dyDescent="0.35">
      <c r="A9" s="1">
        <v>7</v>
      </c>
      <c r="B9" s="26">
        <f t="shared" ca="1" si="8"/>
        <v>39</v>
      </c>
      <c r="C9" s="27">
        <f t="shared" ca="1" si="8"/>
        <v>27</v>
      </c>
      <c r="D9" s="28">
        <f t="shared" ca="1" si="9"/>
        <v>41</v>
      </c>
      <c r="E9" s="56">
        <f t="shared" ca="1" si="10"/>
        <v>51</v>
      </c>
      <c r="F9" s="30" t="str">
        <f t="shared" ca="1" si="4"/>
        <v>63 - 70</v>
      </c>
      <c r="G9" s="31">
        <f t="shared" ca="1" si="11"/>
        <v>63</v>
      </c>
      <c r="H9" s="32">
        <f t="shared" ca="1" si="0"/>
        <v>70</v>
      </c>
      <c r="I9" s="54">
        <f t="shared" ca="1" si="5"/>
        <v>73</v>
      </c>
      <c r="J9" s="58">
        <f t="shared" ca="1" si="12"/>
        <v>7</v>
      </c>
      <c r="K9" s="47">
        <f t="shared" ca="1" si="1"/>
        <v>8.3333333333333329E-2</v>
      </c>
      <c r="L9" s="34">
        <f t="shared" ca="1" si="2"/>
        <v>0.86904761904761907</v>
      </c>
      <c r="N9" s="49" t="s">
        <v>25</v>
      </c>
      <c r="O9" s="50">
        <f ca="1">O2/O3</f>
        <v>1.0468591691995948</v>
      </c>
      <c r="P9" s="50">
        <f t="shared" ref="P9:R9" ca="1" si="24">P2/P3</f>
        <v>1.0468591691995948</v>
      </c>
      <c r="Q9" s="50">
        <f t="shared" ca="1" si="24"/>
        <v>1.0468591691995948</v>
      </c>
      <c r="R9" s="50">
        <f t="shared" ca="1" si="24"/>
        <v>1.0468591691995948</v>
      </c>
      <c r="AN9" s="15">
        <v>8</v>
      </c>
      <c r="AO9" s="15">
        <f t="shared" ca="1" si="14"/>
        <v>31.048921107579755</v>
      </c>
      <c r="AP9" s="15">
        <f ca="1">SMALL($AO$3:$AO$86,ROWS(AO$3:AO9))</f>
        <v>18.559976117160247</v>
      </c>
      <c r="AQ9" s="35">
        <f t="shared" ca="1" si="15"/>
        <v>2.2002483447230268</v>
      </c>
      <c r="AR9" s="35">
        <f t="shared" si="23"/>
        <v>2</v>
      </c>
      <c r="AS9" s="4">
        <f t="shared" ca="1" si="7"/>
        <v>41</v>
      </c>
      <c r="AT9" s="4">
        <f t="shared" ca="1" si="16"/>
        <v>0.59851713696689735</v>
      </c>
      <c r="AU9" s="4">
        <f ca="1">INDEX($AS$3:$AS$86,MATCH(SMALL($AT$3:$AT$86,ROWS(AT$3:AT9)),$AT$3:$AT$86,0))</f>
        <v>39</v>
      </c>
      <c r="AV9" s="4">
        <f ca="1">SMALL($AS$3:$AS$86,ROWS(AV$3:AV9))</f>
        <v>27</v>
      </c>
      <c r="AW9" s="12">
        <f ca="1">VLOOKUP(SMALL($BB$45:$BB$86,AX9),$BB$45:$BC$86,2,0)</f>
        <v>51</v>
      </c>
      <c r="AX9" s="12">
        <f>2+AX5</f>
        <v>4</v>
      </c>
      <c r="BA9" s="12">
        <v>7</v>
      </c>
      <c r="BB9" s="12">
        <f t="shared" ca="1" si="17"/>
        <v>0.21905556982794372</v>
      </c>
      <c r="BC9" s="12">
        <f t="shared" ca="1" si="18"/>
        <v>27</v>
      </c>
    </row>
    <row r="10" spans="1:55" ht="17.25" thickBot="1" x14ac:dyDescent="0.35">
      <c r="A10" s="1">
        <v>8</v>
      </c>
      <c r="B10" s="26">
        <f t="shared" ca="1" si="8"/>
        <v>48</v>
      </c>
      <c r="C10" s="27">
        <f t="shared" ca="1" si="8"/>
        <v>28</v>
      </c>
      <c r="D10" s="28">
        <f t="shared" ca="1" si="9"/>
        <v>26</v>
      </c>
      <c r="E10" s="56">
        <f t="shared" ca="1" si="10"/>
        <v>19</v>
      </c>
      <c r="F10" s="30" t="str">
        <f t="shared" ca="1" si="4"/>
        <v>70 - 77</v>
      </c>
      <c r="G10" s="31">
        <f t="shared" ca="1" si="11"/>
        <v>70</v>
      </c>
      <c r="H10" s="32">
        <f t="shared" ca="1" si="0"/>
        <v>77</v>
      </c>
      <c r="I10" s="54">
        <f t="shared" ca="1" si="5"/>
        <v>78</v>
      </c>
      <c r="J10" s="58">
        <f t="shared" ca="1" si="12"/>
        <v>5</v>
      </c>
      <c r="K10" s="47">
        <f t="shared" ca="1" si="1"/>
        <v>5.9523809523809521E-2</v>
      </c>
      <c r="L10" s="34">
        <f t="shared" ca="1" si="2"/>
        <v>0.9285714285714286</v>
      </c>
      <c r="N10" s="60" t="s">
        <v>23</v>
      </c>
      <c r="O10" s="59">
        <f ca="1">O6/O2</f>
        <v>1.382046939269296</v>
      </c>
      <c r="P10" s="59">
        <f t="shared" ref="P10:R10" ca="1" si="25">P6/P2</f>
        <v>1.382046939269296</v>
      </c>
      <c r="Q10" s="59">
        <f t="shared" ca="1" si="25"/>
        <v>1.382046939269296</v>
      </c>
      <c r="R10" s="59">
        <f t="shared" ca="1" si="25"/>
        <v>1.382046939269296</v>
      </c>
      <c r="AN10" s="15">
        <v>7</v>
      </c>
      <c r="AO10" s="15">
        <f t="shared" ca="1" si="14"/>
        <v>18.311097548511274</v>
      </c>
      <c r="AP10" s="15">
        <f ca="1">SMALL($AO$3:$AO$86,ROWS(AO$3:AO10))</f>
        <v>18.761098141486563</v>
      </c>
      <c r="AQ10" s="35">
        <f t="shared" ca="1" si="15"/>
        <v>1.3547874298762959</v>
      </c>
      <c r="AR10" s="35">
        <f t="shared" si="23"/>
        <v>1</v>
      </c>
      <c r="AS10" s="4">
        <f t="shared" ca="1" si="7"/>
        <v>26</v>
      </c>
      <c r="AT10" s="4">
        <f t="shared" ca="1" si="16"/>
        <v>0.26152567772480906</v>
      </c>
      <c r="AU10" s="4">
        <f ca="1">INDEX($AS$3:$AS$86,MATCH(SMALL($AT$3:$AT$86,ROWS(AT$3:AT10)),$AT$3:$AT$86,0))</f>
        <v>48</v>
      </c>
      <c r="AV10" s="4">
        <f ca="1">SMALL($AS$3:$AS$86,ROWS(AV$3:AV10))</f>
        <v>28</v>
      </c>
      <c r="AW10" s="12">
        <f ca="1">VLOOKUP(SMALL($BB$3:$BB$44,AX10),$BB$3:$BC$44,2,0)</f>
        <v>19</v>
      </c>
      <c r="AX10" s="12">
        <f>2+AX6</f>
        <v>4</v>
      </c>
      <c r="BA10" s="12">
        <v>8</v>
      </c>
      <c r="BB10" s="12">
        <f t="shared" ca="1" si="17"/>
        <v>0.80198164382287995</v>
      </c>
      <c r="BC10" s="12">
        <f t="shared" ca="1" si="18"/>
        <v>28</v>
      </c>
    </row>
    <row r="11" spans="1:55" ht="17.25" thickBot="1" x14ac:dyDescent="0.35">
      <c r="A11" s="1">
        <v>9</v>
      </c>
      <c r="B11" s="26">
        <f t="shared" ca="1" si="8"/>
        <v>28</v>
      </c>
      <c r="C11" s="27">
        <f t="shared" ca="1" si="8"/>
        <v>29</v>
      </c>
      <c r="D11" s="28">
        <f t="shared" ca="1" si="9"/>
        <v>27</v>
      </c>
      <c r="E11" s="56">
        <f t="shared" ca="1" si="10"/>
        <v>41</v>
      </c>
      <c r="F11" s="30" t="str">
        <f t="shared" ca="1" si="4"/>
        <v>77 - 84</v>
      </c>
      <c r="G11" s="31">
        <f t="shared" ca="1" si="11"/>
        <v>77</v>
      </c>
      <c r="H11" s="32">
        <f t="shared" ca="1" si="0"/>
        <v>84</v>
      </c>
      <c r="I11" s="54">
        <f t="shared" ca="1" si="5"/>
        <v>81</v>
      </c>
      <c r="J11" s="58">
        <f t="shared" ca="1" si="12"/>
        <v>3</v>
      </c>
      <c r="K11" s="47">
        <f t="shared" ca="1" si="1"/>
        <v>3.5714285714285712E-2</v>
      </c>
      <c r="L11" s="34">
        <f t="shared" ca="1" si="2"/>
        <v>0.9642857142857143</v>
      </c>
      <c r="AN11" s="15">
        <v>12</v>
      </c>
      <c r="AO11" s="15">
        <f t="shared" ca="1" si="14"/>
        <v>31.19983690415107</v>
      </c>
      <c r="AP11" s="15">
        <f ca="1">SMALL($AO$3:$AO$86,ROWS(AO$3:AO11))</f>
        <v>18.819002163652907</v>
      </c>
      <c r="AQ11" s="35">
        <f t="shared" ca="1" si="15"/>
        <v>1.3975511347672931</v>
      </c>
      <c r="AR11" s="35">
        <f t="shared" si="23"/>
        <v>1</v>
      </c>
      <c r="AS11" s="4">
        <f t="shared" ca="1" si="7"/>
        <v>27</v>
      </c>
      <c r="AT11" s="4">
        <f t="shared" ca="1" si="16"/>
        <v>0.27483236160988511</v>
      </c>
      <c r="AU11" s="4">
        <f ca="1">INDEX($AS$3:$AS$86,MATCH(SMALL($AT$3:$AT$86,ROWS(AT$3:AT11)),$AT$3:$AT$86,0))</f>
        <v>28</v>
      </c>
      <c r="AV11" s="4">
        <f ca="1">SMALL($AS$3:$AS$86,ROWS(AV$3:AV11))</f>
        <v>29</v>
      </c>
      <c r="AW11" s="12">
        <f ca="1">VLOOKUP(SMALL($BB$3:$BB$44,AX11),$BB$3:$BC$44,2,0)</f>
        <v>41</v>
      </c>
      <c r="AX11" s="12">
        <f t="shared" ref="AX11:AX74" si="26">2+AX7</f>
        <v>5</v>
      </c>
      <c r="BA11" s="12">
        <v>9</v>
      </c>
      <c r="BB11" s="12">
        <f t="shared" ca="1" si="17"/>
        <v>0.86082998467212646</v>
      </c>
      <c r="BC11" s="12">
        <f t="shared" ca="1" si="18"/>
        <v>29</v>
      </c>
    </row>
    <row r="12" spans="1:55" ht="17.25" thickBot="1" x14ac:dyDescent="0.35">
      <c r="A12" s="1">
        <v>10</v>
      </c>
      <c r="B12" s="26">
        <f t="shared" ca="1" si="8"/>
        <v>47</v>
      </c>
      <c r="C12" s="27">
        <f t="shared" ca="1" si="8"/>
        <v>29</v>
      </c>
      <c r="D12" s="28">
        <f t="shared" ca="1" si="9"/>
        <v>33</v>
      </c>
      <c r="E12" s="56">
        <f t="shared" ca="1" si="10"/>
        <v>49</v>
      </c>
      <c r="F12" s="30" t="str">
        <f t="shared" ca="1" si="4"/>
        <v>84 - 91</v>
      </c>
      <c r="G12" s="31">
        <f t="shared" ca="1" si="11"/>
        <v>84</v>
      </c>
      <c r="H12" s="32">
        <f t="shared" ca="1" si="0"/>
        <v>91</v>
      </c>
      <c r="I12" s="54">
        <f t="shared" ca="1" si="5"/>
        <v>84</v>
      </c>
      <c r="J12" s="58">
        <f t="shared" ca="1" si="12"/>
        <v>3</v>
      </c>
      <c r="K12" s="47">
        <f t="shared" ca="1" si="1"/>
        <v>3.5714285714285712E-2</v>
      </c>
      <c r="L12" s="34">
        <f t="shared" ca="1" si="2"/>
        <v>1</v>
      </c>
      <c r="AN12" s="15">
        <v>9</v>
      </c>
      <c r="AO12" s="15">
        <f t="shared" ca="1" si="14"/>
        <v>26.738954379785401</v>
      </c>
      <c r="AP12" s="15">
        <f ca="1">SMALL($AO$3:$AO$86,ROWS(AO$3:AO12))</f>
        <v>18.899005128137453</v>
      </c>
      <c r="AQ12" s="35">
        <f t="shared" ca="1" si="15"/>
        <v>1.744121750549124</v>
      </c>
      <c r="AR12" s="35">
        <f t="shared" si="23"/>
        <v>1.5</v>
      </c>
      <c r="AS12" s="4">
        <f t="shared" ca="1" si="7"/>
        <v>33</v>
      </c>
      <c r="AT12" s="4">
        <f t="shared" ca="1" si="16"/>
        <v>0.88040919150337993</v>
      </c>
      <c r="AU12" s="4">
        <f ca="1">INDEX($AS$3:$AS$86,MATCH(SMALL($AT$3:$AT$86,ROWS(AT$3:AT12)),$AT$3:$AT$86,0))</f>
        <v>47</v>
      </c>
      <c r="AV12" s="4">
        <f ca="1">SMALL($AS$3:$AS$86,ROWS(AV$3:AV12))</f>
        <v>29</v>
      </c>
      <c r="AW12" s="12">
        <f ca="1">VLOOKUP(SMALL($BB$45:$BB$86,AX12),$BB$45:$BC$86,2,0)</f>
        <v>49</v>
      </c>
      <c r="AX12" s="12">
        <f t="shared" si="26"/>
        <v>5</v>
      </c>
      <c r="BA12" s="12">
        <v>10</v>
      </c>
      <c r="BB12" s="12">
        <f t="shared" ca="1" si="17"/>
        <v>0.4021353898505825</v>
      </c>
      <c r="BC12" s="12">
        <f t="shared" ca="1" si="18"/>
        <v>29</v>
      </c>
    </row>
    <row r="13" spans="1:55" ht="17.25" thickBot="1" x14ac:dyDescent="0.35">
      <c r="A13" s="1">
        <v>11</v>
      </c>
      <c r="B13" s="26">
        <f t="shared" ca="1" si="8"/>
        <v>34</v>
      </c>
      <c r="C13" s="27">
        <f t="shared" ca="1" si="8"/>
        <v>31</v>
      </c>
      <c r="D13" s="28">
        <f t="shared" ca="1" si="9"/>
        <v>46</v>
      </c>
      <c r="E13" s="56">
        <f t="shared" ca="1" si="10"/>
        <v>63</v>
      </c>
      <c r="F13" s="30" t="str">
        <f t="shared" ca="1" si="4"/>
        <v>91 - 98</v>
      </c>
      <c r="G13" s="31">
        <f t="shared" ca="1" si="11"/>
        <v>91</v>
      </c>
      <c r="H13" s="32">
        <f t="shared" ca="1" si="0"/>
        <v>98</v>
      </c>
      <c r="I13" s="54">
        <f t="shared" ca="1" si="5"/>
        <v>84</v>
      </c>
      <c r="J13" s="58">
        <f t="shared" ca="1" si="12"/>
        <v>0</v>
      </c>
      <c r="K13" s="47">
        <f t="shared" ca="1" si="1"/>
        <v>0</v>
      </c>
      <c r="L13" s="34">
        <f t="shared" ca="1" si="2"/>
        <v>1</v>
      </c>
      <c r="AN13" s="15">
        <v>10</v>
      </c>
      <c r="AO13" s="15">
        <f t="shared" ca="1" si="14"/>
        <v>27.300224010671577</v>
      </c>
      <c r="AP13" s="15">
        <f ca="1">SMALL($AO$3:$AO$86,ROWS(AO$3:AO13))</f>
        <v>19.476417947036825</v>
      </c>
      <c r="AQ13" s="35">
        <f t="shared" ca="1" si="15"/>
        <v>2.3161925512478869</v>
      </c>
      <c r="AR13" s="35">
        <f t="shared" si="23"/>
        <v>2</v>
      </c>
      <c r="AS13" s="4">
        <f t="shared" ca="1" si="7"/>
        <v>46</v>
      </c>
      <c r="AT13" s="4">
        <f t="shared" ca="1" si="16"/>
        <v>0.39175335157749158</v>
      </c>
      <c r="AU13" s="4">
        <f ca="1">INDEX($AS$3:$AS$86,MATCH(SMALL($AT$3:$AT$86,ROWS(AT$3:AT13)),$AT$3:$AT$86,0))</f>
        <v>34</v>
      </c>
      <c r="AV13" s="4">
        <f ca="1">SMALL($AS$3:$AS$86,ROWS(AV$3:AV13))</f>
        <v>31</v>
      </c>
      <c r="AW13" s="12">
        <f ca="1">VLOOKUP(SMALL($BB$45:$BB$86,AX13),$BB$45:$BC$86,2,0)</f>
        <v>63</v>
      </c>
      <c r="AX13" s="12">
        <f t="shared" si="26"/>
        <v>6</v>
      </c>
      <c r="BA13" s="12">
        <v>11</v>
      </c>
      <c r="BB13" s="12">
        <f t="shared" ca="1" si="17"/>
        <v>0.65139247870584693</v>
      </c>
      <c r="BC13" s="12">
        <f t="shared" ca="1" si="18"/>
        <v>31</v>
      </c>
    </row>
    <row r="14" spans="1:55" ht="17.25" thickBot="1" x14ac:dyDescent="0.35">
      <c r="A14" s="1">
        <v>12</v>
      </c>
      <c r="B14" s="26">
        <f t="shared" ca="1" si="8"/>
        <v>47</v>
      </c>
      <c r="C14" s="27">
        <f t="shared" ca="1" si="8"/>
        <v>33</v>
      </c>
      <c r="D14" s="28">
        <f t="shared" ca="1" si="9"/>
        <v>36</v>
      </c>
      <c r="E14" s="56">
        <f t="shared" ca="1" si="10"/>
        <v>42</v>
      </c>
      <c r="F14" s="36" t="str">
        <f t="shared" ca="1" si="4"/>
        <v>98 - 105</v>
      </c>
      <c r="G14" s="37">
        <f ca="1">H13</f>
        <v>98</v>
      </c>
      <c r="H14" s="38">
        <f t="shared" ca="1" si="0"/>
        <v>105</v>
      </c>
      <c r="I14" s="55">
        <f t="shared" ca="1" si="5"/>
        <v>84</v>
      </c>
      <c r="J14" s="39">
        <f t="shared" ca="1" si="12"/>
        <v>0</v>
      </c>
      <c r="K14" s="40">
        <f t="shared" ca="1" si="1"/>
        <v>0</v>
      </c>
      <c r="L14" s="41">
        <f t="shared" ca="1" si="2"/>
        <v>1</v>
      </c>
      <c r="AN14" s="15">
        <v>11</v>
      </c>
      <c r="AO14" s="15">
        <f t="shared" ca="1" si="14"/>
        <v>23.022617619320055</v>
      </c>
      <c r="AP14" s="15">
        <f ca="1">SMALL($AO$3:$AO$86,ROWS(AO$3:AO14))</f>
        <v>19.608318429148898</v>
      </c>
      <c r="AQ14" s="35">
        <f t="shared" ca="1" si="15"/>
        <v>1.8229688531952517</v>
      </c>
      <c r="AR14" s="35">
        <f t="shared" si="23"/>
        <v>1</v>
      </c>
      <c r="AS14" s="4">
        <f t="shared" ca="1" si="7"/>
        <v>36</v>
      </c>
      <c r="AT14" s="4">
        <f t="shared" ca="1" si="16"/>
        <v>0.77268132566189174</v>
      </c>
      <c r="AU14" s="4">
        <f ca="1">INDEX($AS$3:$AS$86,MATCH(SMALL($AT$3:$AT$86,ROWS(AT$3:AT14)),$AT$3:$AT$86,0))</f>
        <v>47</v>
      </c>
      <c r="AV14" s="4">
        <f ca="1">SMALL($AS$3:$AS$86,ROWS(AV$3:AV14))</f>
        <v>33</v>
      </c>
      <c r="AW14" s="12">
        <f ca="1">VLOOKUP(SMALL($BB$3:$BB$44,AX14),$BB$3:$BC$44,2,0)</f>
        <v>42</v>
      </c>
      <c r="AX14" s="12">
        <f t="shared" si="26"/>
        <v>6</v>
      </c>
      <c r="BA14" s="12">
        <v>12</v>
      </c>
      <c r="BB14" s="12">
        <f t="shared" ca="1" si="17"/>
        <v>0.97696896298606306</v>
      </c>
      <c r="BC14" s="12">
        <f t="shared" ca="1" si="18"/>
        <v>33</v>
      </c>
    </row>
    <row r="15" spans="1:55" ht="16.5" x14ac:dyDescent="0.3">
      <c r="A15" s="1">
        <v>13</v>
      </c>
      <c r="B15" s="26">
        <f t="shared" ca="1" si="8"/>
        <v>65</v>
      </c>
      <c r="C15" s="27">
        <f t="shared" ca="1" si="8"/>
        <v>34</v>
      </c>
      <c r="D15" s="28">
        <f t="shared" ca="1" si="9"/>
        <v>23</v>
      </c>
      <c r="E15" s="56">
        <f t="shared" ca="1" si="10"/>
        <v>35</v>
      </c>
      <c r="F15" s="42"/>
      <c r="G15" s="58"/>
      <c r="H15" s="58"/>
      <c r="I15" s="58"/>
      <c r="J15" s="58">
        <f ca="1">SUM(J2:J14)</f>
        <v>84</v>
      </c>
      <c r="K15" s="47">
        <f ca="1">SUM(K2:K14)</f>
        <v>1</v>
      </c>
      <c r="L15" s="47"/>
      <c r="AN15" s="15">
        <v>14</v>
      </c>
      <c r="AO15" s="15">
        <f t="shared" ca="1" si="14"/>
        <v>31.76295918639455</v>
      </c>
      <c r="AP15" s="15">
        <f ca="1">SMALL($AO$3:$AO$86,ROWS(AO$3:AO15))</f>
        <v>19.897962210180793</v>
      </c>
      <c r="AQ15" s="35">
        <f t="shared" ca="1" si="15"/>
        <v>1.1518969752305885</v>
      </c>
      <c r="AR15" s="35">
        <f t="shared" si="23"/>
        <v>1</v>
      </c>
      <c r="AS15" s="4">
        <f t="shared" ca="1" si="7"/>
        <v>23</v>
      </c>
      <c r="AT15" s="4">
        <f t="shared" ca="1" si="16"/>
        <v>0.95638946807034209</v>
      </c>
      <c r="AU15" s="4">
        <f ca="1">INDEX($AS$3:$AS$86,MATCH(SMALL($AT$3:$AT$86,ROWS(AT$3:AT15)),$AT$3:$AT$86,0))</f>
        <v>65</v>
      </c>
      <c r="AV15" s="4">
        <f ca="1">SMALL($AS$3:$AS$86,ROWS(AV$3:AV15))</f>
        <v>34</v>
      </c>
      <c r="AW15" s="12">
        <f ca="1">VLOOKUP(SMALL($BB$3:$BB$44,AX15),$BB$3:$BC$44,2,0)</f>
        <v>35</v>
      </c>
      <c r="AX15" s="12">
        <f t="shared" si="26"/>
        <v>7</v>
      </c>
      <c r="BA15" s="12">
        <v>13</v>
      </c>
      <c r="BB15" s="12">
        <f t="shared" ca="1" si="17"/>
        <v>0.80495540727940784</v>
      </c>
      <c r="BC15" s="12">
        <f t="shared" ca="1" si="18"/>
        <v>34</v>
      </c>
    </row>
    <row r="16" spans="1:55" ht="16.5" x14ac:dyDescent="0.3">
      <c r="A16" s="1">
        <v>14</v>
      </c>
      <c r="B16" s="26">
        <f t="shared" ca="1" si="8"/>
        <v>58</v>
      </c>
      <c r="C16" s="27">
        <f t="shared" ca="1" si="8"/>
        <v>35</v>
      </c>
      <c r="D16" s="28">
        <f t="shared" ca="1" si="9"/>
        <v>46</v>
      </c>
      <c r="E16" s="56">
        <f t="shared" ca="1" si="10"/>
        <v>57</v>
      </c>
      <c r="AN16" s="15">
        <v>16</v>
      </c>
      <c r="AO16" s="15">
        <f t="shared" ca="1" si="14"/>
        <v>18.899005128137453</v>
      </c>
      <c r="AP16" s="15">
        <f ca="1">SMALL($AO$3:$AO$86,ROWS(AO$3:AO16))</f>
        <v>19.973471459388975</v>
      </c>
      <c r="AQ16" s="35">
        <f t="shared" ca="1" si="15"/>
        <v>2.2584304253158423</v>
      </c>
      <c r="AR16" s="35">
        <f t="shared" si="23"/>
        <v>1.5</v>
      </c>
      <c r="AS16" s="4">
        <f t="shared" ca="1" si="7"/>
        <v>46</v>
      </c>
      <c r="AT16" s="4">
        <f t="shared" ca="1" si="16"/>
        <v>0.68663905101490419</v>
      </c>
      <c r="AU16" s="4">
        <f ca="1">INDEX($AS$3:$AS$86,MATCH(SMALL($AT$3:$AT$86,ROWS(AT$3:AT16)),$AT$3:$AT$86,0))</f>
        <v>58</v>
      </c>
      <c r="AV16" s="4">
        <f ca="1">SMALL($AS$3:$AS$86,ROWS(AV$3:AV16))</f>
        <v>35</v>
      </c>
      <c r="AW16" s="12">
        <f ca="1">VLOOKUP(SMALL($BB$45:$BB$86,AX16),$BB$45:$BC$86,2,0)</f>
        <v>57</v>
      </c>
      <c r="AX16" s="12">
        <f t="shared" si="26"/>
        <v>7</v>
      </c>
      <c r="BA16" s="12">
        <v>14</v>
      </c>
      <c r="BB16" s="12">
        <f t="shared" ca="1" si="17"/>
        <v>0.70780237338767471</v>
      </c>
      <c r="BC16" s="12">
        <f t="shared" ca="1" si="18"/>
        <v>35</v>
      </c>
    </row>
    <row r="17" spans="1:55" ht="16.5" x14ac:dyDescent="0.3">
      <c r="A17" s="1">
        <v>15</v>
      </c>
      <c r="B17" s="26">
        <f t="shared" ca="1" si="8"/>
        <v>44</v>
      </c>
      <c r="C17" s="27">
        <f t="shared" ca="1" si="8"/>
        <v>35</v>
      </c>
      <c r="D17" s="28">
        <f t="shared" ca="1" si="9"/>
        <v>47</v>
      </c>
      <c r="E17" s="56">
        <f t="shared" ca="1" si="10"/>
        <v>54</v>
      </c>
      <c r="J17" s="42"/>
      <c r="K17" s="42"/>
      <c r="AN17" s="15">
        <v>18</v>
      </c>
      <c r="AO17" s="15">
        <f t="shared" ca="1" si="14"/>
        <v>23.151760176762547</v>
      </c>
      <c r="AP17" s="15">
        <f ca="1">SMALL($AO$3:$AO$86,ROWS(AO$3:AO17))</f>
        <v>20.131213655216143</v>
      </c>
      <c r="AQ17" s="35">
        <f t="shared" ca="1" si="15"/>
        <v>2.2952782022367182</v>
      </c>
      <c r="AR17" s="35">
        <f t="shared" si="23"/>
        <v>2</v>
      </c>
      <c r="AS17" s="4">
        <f t="shared" ca="1" si="7"/>
        <v>47</v>
      </c>
      <c r="AT17" s="4">
        <f t="shared" ca="1" si="16"/>
        <v>0.92030850035905742</v>
      </c>
      <c r="AU17" s="4">
        <f ca="1">INDEX($AS$3:$AS$86,MATCH(SMALL($AT$3:$AT$86,ROWS(AT$3:AT17)),$AT$3:$AT$86,0))</f>
        <v>44</v>
      </c>
      <c r="AV17" s="4">
        <f ca="1">SMALL($AS$3:$AS$86,ROWS(AV$3:AV17))</f>
        <v>35</v>
      </c>
      <c r="AW17" s="12">
        <f ca="1">VLOOKUP(SMALL($BB$45:$BB$86,AX17),$BB$45:$BC$86,2,0)</f>
        <v>54</v>
      </c>
      <c r="AX17" s="12">
        <f t="shared" si="26"/>
        <v>8</v>
      </c>
      <c r="BA17" s="12">
        <v>15</v>
      </c>
      <c r="BB17" s="12">
        <f t="shared" ca="1" si="17"/>
        <v>9.3159639239118186E-2</v>
      </c>
      <c r="BC17" s="12">
        <f t="shared" ca="1" si="18"/>
        <v>35</v>
      </c>
    </row>
    <row r="18" spans="1:55" ht="16.5" x14ac:dyDescent="0.3">
      <c r="A18" s="1">
        <v>16</v>
      </c>
      <c r="B18" s="26">
        <f t="shared" ca="1" si="8"/>
        <v>49</v>
      </c>
      <c r="C18" s="27">
        <f t="shared" ca="1" si="8"/>
        <v>36</v>
      </c>
      <c r="D18" s="28">
        <f t="shared" ca="1" si="9"/>
        <v>26</v>
      </c>
      <c r="E18" s="56">
        <f t="shared" ca="1" si="10"/>
        <v>36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14"/>
        <v>16.951993300713696</v>
      </c>
      <c r="AP18" s="15">
        <f ca="1">SMALL($AO$3:$AO$86,ROWS(AO$3:AO18))</f>
        <v>20.39510389166119</v>
      </c>
      <c r="AQ18" s="35">
        <f t="shared" ca="1" si="15"/>
        <v>1.2572568374803021</v>
      </c>
      <c r="AR18" s="35">
        <f t="shared" si="23"/>
        <v>1</v>
      </c>
      <c r="AS18" s="4">
        <f t="shared" ca="1" si="7"/>
        <v>26</v>
      </c>
      <c r="AT18" s="4">
        <f t="shared" ca="1" si="16"/>
        <v>0.74883613618487421</v>
      </c>
      <c r="AU18" s="4">
        <f ca="1">INDEX($AS$3:$AS$86,MATCH(SMALL($AT$3:$AT$86,ROWS(AT$3:AT18)),$AT$3:$AT$86,0))</f>
        <v>49</v>
      </c>
      <c r="AV18" s="4">
        <f ca="1">SMALL($AS$3:$AS$86,ROWS(AV$3:AV18))</f>
        <v>36</v>
      </c>
      <c r="AW18" s="12">
        <f ca="1">VLOOKUP(SMALL($BB$3:$BB$44,AX18),$BB$3:$BC$44,2,0)</f>
        <v>36</v>
      </c>
      <c r="AX18" s="12">
        <f t="shared" si="26"/>
        <v>8</v>
      </c>
      <c r="BA18" s="12">
        <v>16</v>
      </c>
      <c r="BB18" s="12">
        <f t="shared" ca="1" si="17"/>
        <v>0.96175927079308221</v>
      </c>
      <c r="BC18" s="12">
        <f t="shared" ca="1" si="18"/>
        <v>36</v>
      </c>
    </row>
    <row r="19" spans="1:55" ht="16.5" x14ac:dyDescent="0.3">
      <c r="A19" s="1">
        <v>17</v>
      </c>
      <c r="B19" s="26">
        <f t="shared" ca="1" si="8"/>
        <v>49</v>
      </c>
      <c r="C19" s="27">
        <f t="shared" ca="1" si="8"/>
        <v>36</v>
      </c>
      <c r="D19" s="28">
        <f t="shared" ca="1" si="9"/>
        <v>28</v>
      </c>
      <c r="E19" s="56">
        <f t="shared" ca="1" si="10"/>
        <v>23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14"/>
        <v>32.488878709444506</v>
      </c>
      <c r="AP19" s="15">
        <f ca="1">SMALL($AO$3:$AO$86,ROWS(AO$3:AO19))</f>
        <v>20.56568279907863</v>
      </c>
      <c r="AQ19" s="35">
        <f t="shared" ca="1" si="15"/>
        <v>1.3560398171895649</v>
      </c>
      <c r="AR19" s="35">
        <f t="shared" si="23"/>
        <v>1</v>
      </c>
      <c r="AS19" s="4">
        <f t="shared" ca="1" si="7"/>
        <v>28</v>
      </c>
      <c r="AT19" s="4">
        <f t="shared" ca="1" si="16"/>
        <v>9.6189274545155135E-2</v>
      </c>
      <c r="AU19" s="4">
        <f ca="1">INDEX($AS$3:$AS$86,MATCH(SMALL($AT$3:$AT$86,ROWS(AT$3:AT19)),$AT$3:$AT$86,0))</f>
        <v>49</v>
      </c>
      <c r="AV19" s="4">
        <f ca="1">SMALL($AS$3:$AS$86,ROWS(AV$3:AV19))</f>
        <v>36</v>
      </c>
      <c r="AW19" s="12">
        <f ca="1">VLOOKUP(SMALL($BB$3:$BB$44,AX19),$BB$3:$BC$44,2,0)</f>
        <v>23</v>
      </c>
      <c r="AX19" s="12">
        <f t="shared" si="26"/>
        <v>9</v>
      </c>
      <c r="BA19" s="12">
        <v>17</v>
      </c>
      <c r="BB19" s="12">
        <f t="shared" ca="1" si="17"/>
        <v>0.1180997456863021</v>
      </c>
      <c r="BC19" s="12">
        <f t="shared" ca="1" si="18"/>
        <v>36</v>
      </c>
    </row>
    <row r="20" spans="1:55" ht="16.5" x14ac:dyDescent="0.3">
      <c r="A20" s="1">
        <v>18</v>
      </c>
      <c r="B20" s="26">
        <f t="shared" ca="1" si="8"/>
        <v>36</v>
      </c>
      <c r="C20" s="27">
        <f t="shared" ca="1" si="8"/>
        <v>38</v>
      </c>
      <c r="D20" s="28">
        <f t="shared" ca="1" si="9"/>
        <v>43</v>
      </c>
      <c r="E20" s="56">
        <f t="shared" ca="1" si="10"/>
        <v>70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14"/>
        <v>24.772608635847067</v>
      </c>
      <c r="AP20" s="15">
        <f ca="1">SMALL($AO$3:$AO$86,ROWS(AO$3:AO20))</f>
        <v>20.686205639863097</v>
      </c>
      <c r="AQ20" s="35">
        <f t="shared" ca="1" si="15"/>
        <v>2.0348194775643798</v>
      </c>
      <c r="AR20" s="35">
        <f t="shared" si="23"/>
        <v>1.5</v>
      </c>
      <c r="AS20" s="4">
        <f t="shared" ca="1" si="7"/>
        <v>43</v>
      </c>
      <c r="AT20" s="4">
        <f t="shared" ca="1" si="16"/>
        <v>0.37931952989630469</v>
      </c>
      <c r="AU20" s="4">
        <f ca="1">INDEX($AS$3:$AS$86,MATCH(SMALL($AT$3:$AT$86,ROWS(AT$3:AT20)),$AT$3:$AT$86,0))</f>
        <v>36</v>
      </c>
      <c r="AV20" s="4">
        <f ca="1">SMALL($AS$3:$AS$86,ROWS(AV$3:AV20))</f>
        <v>38</v>
      </c>
      <c r="AW20" s="12">
        <f ca="1">VLOOKUP(SMALL($BB$45:$BB$86,AX20),$BB$45:$BC$86,2,0)</f>
        <v>70</v>
      </c>
      <c r="AX20" s="12">
        <f t="shared" si="26"/>
        <v>9</v>
      </c>
      <c r="BA20" s="12">
        <v>18</v>
      </c>
      <c r="BB20" s="12">
        <f t="shared" ca="1" si="17"/>
        <v>0.80835246265078109</v>
      </c>
      <c r="BC20" s="12">
        <f t="shared" ca="1" si="18"/>
        <v>38</v>
      </c>
    </row>
    <row r="21" spans="1:55" ht="16.5" x14ac:dyDescent="0.3">
      <c r="A21" s="1">
        <v>19</v>
      </c>
      <c r="B21" s="26">
        <f t="shared" ca="1" si="8"/>
        <v>62</v>
      </c>
      <c r="C21" s="27">
        <f t="shared" ca="1" si="8"/>
        <v>38</v>
      </c>
      <c r="D21" s="28">
        <f t="shared" ca="1" si="9"/>
        <v>55</v>
      </c>
      <c r="E21" s="56">
        <f t="shared" ca="1" si="10"/>
        <v>47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14"/>
        <v>25.327315484317261</v>
      </c>
      <c r="AP21" s="15">
        <f ca="1">SMALL($AO$3:$AO$86,ROWS(AO$3:AO21))</f>
        <v>20.871970694458792</v>
      </c>
      <c r="AQ21" s="35">
        <f t="shared" ca="1" si="15"/>
        <v>2.6200589668281808</v>
      </c>
      <c r="AR21" s="35">
        <f t="shared" si="23"/>
        <v>2</v>
      </c>
      <c r="AS21" s="4">
        <f t="shared" ca="1" si="7"/>
        <v>55</v>
      </c>
      <c r="AT21" s="4">
        <f t="shared" ca="1" si="16"/>
        <v>0.71450965529562971</v>
      </c>
      <c r="AU21" s="4">
        <f ca="1">INDEX($AS$3:$AS$86,MATCH(SMALL($AT$3:$AT$86,ROWS(AT$3:AT21)),$AT$3:$AT$86,0))</f>
        <v>62</v>
      </c>
      <c r="AV21" s="4">
        <f ca="1">SMALL($AS$3:$AS$86,ROWS(AV$3:AV21))</f>
        <v>38</v>
      </c>
      <c r="AW21" s="12">
        <f ca="1">VLOOKUP(SMALL($BB$45:$BB$86,AX21),$BB$45:$BC$86,2,0)</f>
        <v>47</v>
      </c>
      <c r="AX21" s="12">
        <f t="shared" si="26"/>
        <v>10</v>
      </c>
      <c r="BA21" s="12">
        <v>19</v>
      </c>
      <c r="BB21" s="12">
        <f t="shared" ca="1" si="17"/>
        <v>1.4986555468676555E-2</v>
      </c>
      <c r="BC21" s="12">
        <f t="shared" ca="1" si="18"/>
        <v>38</v>
      </c>
    </row>
    <row r="22" spans="1:55" ht="16.5" x14ac:dyDescent="0.3">
      <c r="A22" s="1">
        <v>20</v>
      </c>
      <c r="B22" s="26">
        <f t="shared" ca="1" si="8"/>
        <v>70</v>
      </c>
      <c r="C22" s="27">
        <f t="shared" ca="1" si="8"/>
        <v>38</v>
      </c>
      <c r="D22" s="28">
        <f t="shared" ca="1" si="9"/>
        <v>42</v>
      </c>
      <c r="E22" s="56">
        <f t="shared" ca="1" si="10"/>
        <v>19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14"/>
        <v>27.148949837440245</v>
      </c>
      <c r="AP22" s="15">
        <f ca="1">SMALL($AO$3:$AO$86,ROWS(AO$3:AO22))</f>
        <v>20.988111067592349</v>
      </c>
      <c r="AQ22" s="35">
        <f t="shared" ca="1" si="15"/>
        <v>1.9647562705291757</v>
      </c>
      <c r="AR22" s="35">
        <f t="shared" si="23"/>
        <v>1</v>
      </c>
      <c r="AS22" s="4">
        <f t="shared" ca="1" si="7"/>
        <v>42</v>
      </c>
      <c r="AT22" s="4">
        <f t="shared" ca="1" si="16"/>
        <v>0.29311706015503636</v>
      </c>
      <c r="AU22" s="4">
        <f ca="1">INDEX($AS$3:$AS$86,MATCH(SMALL($AT$3:$AT$86,ROWS(AT$3:AT22)),$AT$3:$AT$86,0))</f>
        <v>70</v>
      </c>
      <c r="AV22" s="4">
        <f ca="1">SMALL($AS$3:$AS$86,ROWS(AV$3:AV22))</f>
        <v>38</v>
      </c>
      <c r="AW22" s="12">
        <f ca="1">VLOOKUP(SMALL($BB$3:$BB$44,AX22),$BB$3:$BC$44,2,0)</f>
        <v>19</v>
      </c>
      <c r="AX22" s="12">
        <f t="shared" si="26"/>
        <v>10</v>
      </c>
      <c r="BA22" s="12">
        <v>20</v>
      </c>
      <c r="BB22" s="12">
        <f t="shared" ca="1" si="17"/>
        <v>0.8955110362451878</v>
      </c>
      <c r="BC22" s="12">
        <f t="shared" ca="1" si="18"/>
        <v>38</v>
      </c>
    </row>
    <row r="23" spans="1:55" ht="16.5" x14ac:dyDescent="0.3">
      <c r="A23" s="1">
        <v>21</v>
      </c>
      <c r="B23" s="26">
        <f t="shared" ca="1" si="8"/>
        <v>46</v>
      </c>
      <c r="C23" s="27">
        <f t="shared" ca="1" si="8"/>
        <v>39</v>
      </c>
      <c r="D23" s="28">
        <f t="shared" ca="1" si="9"/>
        <v>39</v>
      </c>
      <c r="E23" s="56">
        <f t="shared" ca="1" si="10"/>
        <v>46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14"/>
        <v>26.436872406415798</v>
      </c>
      <c r="AP23" s="15">
        <f ca="1">SMALL($AO$3:$AO$86,ROWS(AO$3:AO23))</f>
        <v>21.528590485098391</v>
      </c>
      <c r="AQ23" s="35">
        <f t="shared" ca="1" si="15"/>
        <v>1.7755160945770565</v>
      </c>
      <c r="AR23" s="35">
        <f t="shared" si="23"/>
        <v>1</v>
      </c>
      <c r="AS23" s="4">
        <f t="shared" ca="1" si="7"/>
        <v>39</v>
      </c>
      <c r="AT23" s="4">
        <f t="shared" ca="1" si="16"/>
        <v>0.78069945313778988</v>
      </c>
      <c r="AU23" s="4">
        <f ca="1">INDEX($AS$3:$AS$86,MATCH(SMALL($AT$3:$AT$86,ROWS(AT$3:AT23)),$AT$3:$AT$86,0))</f>
        <v>46</v>
      </c>
      <c r="AV23" s="4">
        <f ca="1">SMALL($AS$3:$AS$86,ROWS(AV$3:AV23))</f>
        <v>39</v>
      </c>
      <c r="AW23" s="12">
        <f ca="1">VLOOKUP(SMALL($BB$3:$BB$44,AX23),$BB$3:$BC$44,2,0)</f>
        <v>46</v>
      </c>
      <c r="AX23" s="12">
        <f t="shared" si="26"/>
        <v>11</v>
      </c>
      <c r="BA23" s="12">
        <v>21</v>
      </c>
      <c r="BB23" s="12">
        <f t="shared" ca="1" si="17"/>
        <v>0.19776784674220338</v>
      </c>
      <c r="BC23" s="12">
        <f t="shared" ca="1" si="18"/>
        <v>39</v>
      </c>
    </row>
    <row r="24" spans="1:55" ht="16.5" x14ac:dyDescent="0.3">
      <c r="A24" s="1">
        <v>22</v>
      </c>
      <c r="B24" s="26">
        <f t="shared" ca="1" si="8"/>
        <v>26</v>
      </c>
      <c r="C24" s="27">
        <f t="shared" ca="1" si="8"/>
        <v>39</v>
      </c>
      <c r="D24" s="28">
        <f t="shared" ca="1" si="9"/>
        <v>38</v>
      </c>
      <c r="E24" s="56">
        <f t="shared" ca="1" si="10"/>
        <v>65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14"/>
        <v>32.662138347788463</v>
      </c>
      <c r="AP24" s="15">
        <f ca="1">SMALL($AO$3:$AO$86,ROWS(AO$3:AO24))</f>
        <v>21.644660487782055</v>
      </c>
      <c r="AQ24" s="35">
        <f t="shared" ca="1" si="15"/>
        <v>1.736898738476194</v>
      </c>
      <c r="AR24" s="35">
        <f t="shared" si="23"/>
        <v>1.5</v>
      </c>
      <c r="AS24" s="4">
        <f t="shared" ca="1" si="7"/>
        <v>38</v>
      </c>
      <c r="AT24" s="4">
        <f t="shared" ca="1" si="16"/>
        <v>0.92774127507975768</v>
      </c>
      <c r="AU24" s="4">
        <f ca="1">INDEX($AS$3:$AS$86,MATCH(SMALL($AT$3:$AT$86,ROWS(AT$3:AT24)),$AT$3:$AT$86,0))</f>
        <v>26</v>
      </c>
      <c r="AV24" s="4">
        <f ca="1">SMALL($AS$3:$AS$86,ROWS(AV$3:AV24))</f>
        <v>39</v>
      </c>
      <c r="AW24" s="12">
        <f ca="1">VLOOKUP(SMALL($BB$45:$BB$86,AX24),$BB$45:$BC$86,2,0)</f>
        <v>65</v>
      </c>
      <c r="AX24" s="12">
        <f t="shared" si="26"/>
        <v>11</v>
      </c>
      <c r="BA24" s="12">
        <v>22</v>
      </c>
      <c r="BB24" s="12">
        <f t="shared" ca="1" si="17"/>
        <v>2.3891694059159141E-2</v>
      </c>
      <c r="BC24" s="12">
        <f t="shared" ca="1" si="18"/>
        <v>39</v>
      </c>
    </row>
    <row r="25" spans="1:55" ht="16.5" x14ac:dyDescent="0.3">
      <c r="A25" s="1">
        <v>23</v>
      </c>
      <c r="B25" s="26">
        <f t="shared" ca="1" si="8"/>
        <v>44</v>
      </c>
      <c r="C25" s="27">
        <f t="shared" ca="1" si="8"/>
        <v>39</v>
      </c>
      <c r="D25" s="28">
        <f t="shared" ca="1" si="9"/>
        <v>59</v>
      </c>
      <c r="E25" s="56">
        <f t="shared" ca="1" si="10"/>
        <v>55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14"/>
        <v>23.845477827979899</v>
      </c>
      <c r="AP25" s="15">
        <f ca="1">SMALL($AO$3:$AO$86,ROWS(AO$3:AO25))</f>
        <v>22.117230066245646</v>
      </c>
      <c r="AQ25" s="35">
        <f t="shared" ca="1" si="15"/>
        <v>2.6623213173188951</v>
      </c>
      <c r="AR25" s="35">
        <f t="shared" si="23"/>
        <v>2</v>
      </c>
      <c r="AS25" s="4">
        <f t="shared" ca="1" si="7"/>
        <v>59</v>
      </c>
      <c r="AT25" s="4">
        <f t="shared" ca="1" si="16"/>
        <v>0.31373086188829746</v>
      </c>
      <c r="AU25" s="4">
        <f ca="1">INDEX($AS$3:$AS$86,MATCH(SMALL($AT$3:$AT$86,ROWS(AT$3:AT25)),$AT$3:$AT$86,0))</f>
        <v>44</v>
      </c>
      <c r="AV25" s="4">
        <f ca="1">SMALL($AS$3:$AS$86,ROWS(AV$3:AV25))</f>
        <v>39</v>
      </c>
      <c r="AW25" s="12">
        <f ca="1">VLOOKUP(SMALL($BB$45:$BB$86,AX25),$BB$45:$BC$86,2,0)</f>
        <v>55</v>
      </c>
      <c r="AX25" s="12">
        <f t="shared" si="26"/>
        <v>12</v>
      </c>
      <c r="BA25" s="12">
        <v>23</v>
      </c>
      <c r="BB25" s="12">
        <f t="shared" ca="1" si="17"/>
        <v>0.92548044566072785</v>
      </c>
      <c r="BC25" s="12">
        <f t="shared" ca="1" si="18"/>
        <v>39</v>
      </c>
    </row>
    <row r="26" spans="1:55" ht="16.5" x14ac:dyDescent="0.3">
      <c r="A26" s="1">
        <v>24</v>
      </c>
      <c r="B26" s="26">
        <f t="shared" ca="1" si="8"/>
        <v>27</v>
      </c>
      <c r="C26" s="27">
        <f t="shared" ca="1" si="8"/>
        <v>39</v>
      </c>
      <c r="D26" s="28">
        <f t="shared" ca="1" si="9"/>
        <v>43</v>
      </c>
      <c r="E26" s="56">
        <f t="shared" ca="1" si="10"/>
        <v>20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14"/>
        <v>29.5130553700089</v>
      </c>
      <c r="AP26" s="15">
        <f ca="1">SMALL($AO$3:$AO$86,ROWS(AO$3:AO26))</f>
        <v>22.119899194902143</v>
      </c>
      <c r="AQ26" s="35">
        <f t="shared" ca="1" si="15"/>
        <v>1.9376506521996086</v>
      </c>
      <c r="AR26" s="35">
        <f t="shared" si="23"/>
        <v>1</v>
      </c>
      <c r="AS26" s="4">
        <f t="shared" ca="1" si="7"/>
        <v>43</v>
      </c>
      <c r="AT26" s="4">
        <f t="shared" ca="1" si="16"/>
        <v>0.79063285419027296</v>
      </c>
      <c r="AU26" s="4">
        <f ca="1">INDEX($AS$3:$AS$86,MATCH(SMALL($AT$3:$AT$86,ROWS(AT$3:AT26)),$AT$3:$AT$86,0))</f>
        <v>27</v>
      </c>
      <c r="AV26" s="4">
        <f ca="1">SMALL($AS$3:$AS$86,ROWS(AV$3:AV26))</f>
        <v>39</v>
      </c>
      <c r="AW26" s="12">
        <f ca="1">VLOOKUP(SMALL($BB$3:$BB$44,AX26),$BB$3:$BC$44,2,0)</f>
        <v>20</v>
      </c>
      <c r="AX26" s="12">
        <f t="shared" si="26"/>
        <v>12</v>
      </c>
      <c r="BA26" s="12">
        <v>24</v>
      </c>
      <c r="BB26" s="12">
        <f t="shared" ca="1" si="17"/>
        <v>0.51952222557354399</v>
      </c>
      <c r="BC26" s="12">
        <f t="shared" ca="1" si="18"/>
        <v>39</v>
      </c>
    </row>
    <row r="27" spans="1:55" ht="16.5" x14ac:dyDescent="0.3">
      <c r="A27" s="1">
        <v>25</v>
      </c>
      <c r="B27" s="26">
        <f t="shared" ca="1" si="8"/>
        <v>40</v>
      </c>
      <c r="C27" s="27">
        <f t="shared" ca="1" si="8"/>
        <v>40</v>
      </c>
      <c r="D27" s="28">
        <f t="shared" ca="1" si="9"/>
        <v>29</v>
      </c>
      <c r="E27" s="56">
        <f t="shared" ca="1" si="10"/>
        <v>44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14"/>
        <v>27.260695314070766</v>
      </c>
      <c r="AP27" s="15">
        <f ca="1">SMALL($AO$3:$AO$86,ROWS(AO$3:AO27))</f>
        <v>22.784317440374913</v>
      </c>
      <c r="AQ27" s="35">
        <f t="shared" ca="1" si="15"/>
        <v>1.2398691836888993</v>
      </c>
      <c r="AR27" s="35">
        <f t="shared" si="23"/>
        <v>1</v>
      </c>
      <c r="AS27" s="4">
        <f t="shared" ca="1" si="7"/>
        <v>29</v>
      </c>
      <c r="AT27" s="4">
        <f t="shared" ca="1" si="16"/>
        <v>0.34454267338234101</v>
      </c>
      <c r="AU27" s="4">
        <f ca="1">INDEX($AS$3:$AS$86,MATCH(SMALL($AT$3:$AT$86,ROWS(AT$3:AT27)),$AT$3:$AT$86,0))</f>
        <v>40</v>
      </c>
      <c r="AV27" s="4">
        <f ca="1">SMALL($AS$3:$AS$86,ROWS(AV$3:AV27))</f>
        <v>40</v>
      </c>
      <c r="AW27" s="12">
        <f ca="1">VLOOKUP(SMALL($BB$3:$BB$44,AX27),$BB$3:$BC$44,2,0)</f>
        <v>44</v>
      </c>
      <c r="AX27" s="12">
        <f t="shared" si="26"/>
        <v>13</v>
      </c>
      <c r="BA27" s="12">
        <v>25</v>
      </c>
      <c r="BB27" s="12">
        <f t="shared" ca="1" si="17"/>
        <v>4.2954456440911226E-3</v>
      </c>
      <c r="BC27" s="12">
        <f t="shared" ca="1" si="18"/>
        <v>40</v>
      </c>
    </row>
    <row r="28" spans="1:55" ht="16.5" x14ac:dyDescent="0.3">
      <c r="A28" s="1">
        <v>26</v>
      </c>
      <c r="B28" s="26">
        <f t="shared" ca="1" si="8"/>
        <v>42</v>
      </c>
      <c r="C28" s="27">
        <f t="shared" ca="1" si="8"/>
        <v>40</v>
      </c>
      <c r="D28" s="28">
        <f t="shared" ca="1" si="9"/>
        <v>49</v>
      </c>
      <c r="E28" s="56">
        <f t="shared" ca="1" si="10"/>
        <v>70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14"/>
        <v>25.735573510192935</v>
      </c>
      <c r="AP28" s="15">
        <f ca="1">SMALL($AO$3:$AO$86,ROWS(AO$3:AO28))</f>
        <v>23.022617619320055</v>
      </c>
      <c r="AQ28" s="35">
        <f t="shared" ca="1" si="15"/>
        <v>2.1098765290602799</v>
      </c>
      <c r="AR28" s="35">
        <f t="shared" si="23"/>
        <v>1.5</v>
      </c>
      <c r="AS28" s="4">
        <f t="shared" ca="1" si="7"/>
        <v>49</v>
      </c>
      <c r="AT28" s="4">
        <f t="shared" ca="1" si="16"/>
        <v>0.18354917214407995</v>
      </c>
      <c r="AU28" s="4">
        <f ca="1">INDEX($AS$3:$AS$86,MATCH(SMALL($AT$3:$AT$86,ROWS(AT$3:AT28)),$AT$3:$AT$86,0))</f>
        <v>42</v>
      </c>
      <c r="AV28" s="4">
        <f ca="1">SMALL($AS$3:$AS$86,ROWS(AV$3:AV28))</f>
        <v>40</v>
      </c>
      <c r="AW28" s="12">
        <f ca="1">VLOOKUP(SMALL($BB$45:$BB$86,AX28),$BB$45:$BC$86,2,0)</f>
        <v>70</v>
      </c>
      <c r="AX28" s="12">
        <f t="shared" si="26"/>
        <v>13</v>
      </c>
      <c r="BA28" s="12">
        <v>26</v>
      </c>
      <c r="BB28" s="12">
        <f t="shared" ca="1" si="17"/>
        <v>0.22709529518749894</v>
      </c>
      <c r="BC28" s="12">
        <f t="shared" ca="1" si="18"/>
        <v>40</v>
      </c>
    </row>
    <row r="29" spans="1:55" ht="16.5" x14ac:dyDescent="0.3">
      <c r="A29" s="1">
        <v>27</v>
      </c>
      <c r="B29" s="26">
        <f t="shared" ca="1" si="8"/>
        <v>62</v>
      </c>
      <c r="C29" s="27">
        <f t="shared" ca="1" si="8"/>
        <v>41</v>
      </c>
      <c r="D29" s="28">
        <f t="shared" ca="1" si="9"/>
        <v>47</v>
      </c>
      <c r="E29" s="56">
        <f t="shared" ca="1" si="10"/>
        <v>57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14"/>
        <v>24.624724068588506</v>
      </c>
      <c r="AP29" s="15">
        <f ca="1">SMALL($AO$3:$AO$86,ROWS(AO$3:AO29))</f>
        <v>23.151760176762547</v>
      </c>
      <c r="AQ29" s="35">
        <f t="shared" ca="1" si="15"/>
        <v>2.0035073087817885</v>
      </c>
      <c r="AR29" s="35">
        <f t="shared" si="23"/>
        <v>2</v>
      </c>
      <c r="AS29" s="4">
        <f t="shared" ca="1" si="7"/>
        <v>47</v>
      </c>
      <c r="AT29" s="4">
        <f t="shared" ca="1" si="16"/>
        <v>0.11770098702920528</v>
      </c>
      <c r="AU29" s="4">
        <f ca="1">INDEX($AS$3:$AS$86,MATCH(SMALL($AT$3:$AT$86,ROWS(AT$3:AT29)),$AT$3:$AT$86,0))</f>
        <v>62</v>
      </c>
      <c r="AV29" s="4">
        <f ca="1">SMALL($AS$3:$AS$86,ROWS(AV$3:AV29))</f>
        <v>41</v>
      </c>
      <c r="AW29" s="12">
        <f ca="1">VLOOKUP(SMALL($BB$45:$BB$86,AX29),$BB$45:$BC$86,2,0)</f>
        <v>57</v>
      </c>
      <c r="AX29" s="12">
        <f t="shared" si="26"/>
        <v>14</v>
      </c>
      <c r="BA29" s="12">
        <v>27</v>
      </c>
      <c r="BB29" s="12">
        <f t="shared" ca="1" si="17"/>
        <v>4.015829050129105E-2</v>
      </c>
      <c r="BC29" s="12">
        <f t="shared" ca="1" si="18"/>
        <v>41</v>
      </c>
    </row>
    <row r="30" spans="1:55" ht="16.5" x14ac:dyDescent="0.3">
      <c r="A30" s="1">
        <v>28</v>
      </c>
      <c r="B30" s="26">
        <f t="shared" ca="1" si="8"/>
        <v>59</v>
      </c>
      <c r="C30" s="27">
        <f t="shared" ca="1" si="8"/>
        <v>41</v>
      </c>
      <c r="D30" s="28">
        <f t="shared" ca="1" si="9"/>
        <v>46</v>
      </c>
      <c r="E30" s="56">
        <f t="shared" ca="1" si="10"/>
        <v>39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14"/>
        <v>28.859951125336309</v>
      </c>
      <c r="AP30" s="15">
        <f ca="1">SMALL($AO$3:$AO$86,ROWS(AO$3:AO30))</f>
        <v>23.214021945717533</v>
      </c>
      <c r="AQ30" s="35">
        <f t="shared" ca="1" si="15"/>
        <v>1.9806921409348766</v>
      </c>
      <c r="AR30" s="35">
        <f t="shared" si="23"/>
        <v>1</v>
      </c>
      <c r="AS30" s="4">
        <f t="shared" ca="1" si="7"/>
        <v>46</v>
      </c>
      <c r="AT30" s="4">
        <f t="shared" ca="1" si="16"/>
        <v>0.69162761067556433</v>
      </c>
      <c r="AU30" s="4">
        <f ca="1">INDEX($AS$3:$AS$86,MATCH(SMALL($AT$3:$AT$86,ROWS(AT$3:AT30)),$AT$3:$AT$86,0))</f>
        <v>59</v>
      </c>
      <c r="AV30" s="4">
        <f ca="1">SMALL($AS$3:$AS$86,ROWS(AV$3:AV30))</f>
        <v>41</v>
      </c>
      <c r="AW30" s="12">
        <f ca="1">VLOOKUP(SMALL($BB$3:$BB$44,AX30),$BB$3:$BC$44,2,0)</f>
        <v>39</v>
      </c>
      <c r="AX30" s="12">
        <f t="shared" si="26"/>
        <v>14</v>
      </c>
      <c r="BA30" s="12">
        <v>28</v>
      </c>
      <c r="BB30" s="12">
        <f t="shared" ca="1" si="17"/>
        <v>0.71496846490939669</v>
      </c>
      <c r="BC30" s="12">
        <f t="shared" ca="1" si="18"/>
        <v>41</v>
      </c>
    </row>
    <row r="31" spans="1:55" ht="16.5" x14ac:dyDescent="0.3">
      <c r="A31" s="1">
        <v>29</v>
      </c>
      <c r="B31" s="26">
        <f t="shared" ca="1" si="8"/>
        <v>35</v>
      </c>
      <c r="C31" s="27">
        <f t="shared" ca="1" si="8"/>
        <v>41</v>
      </c>
      <c r="D31" s="28">
        <f t="shared" ca="1" si="9"/>
        <v>38</v>
      </c>
      <c r="E31" s="56">
        <f t="shared" ca="1" si="10"/>
        <v>27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15">
        <v>34</v>
      </c>
      <c r="AO31" s="15">
        <f t="shared" ca="1" si="14"/>
        <v>12.450077989136473</v>
      </c>
      <c r="AP31" s="15">
        <f ca="1">SMALL($AO$3:$AO$86,ROWS(AO$3:AO31))</f>
        <v>23.444056380514887</v>
      </c>
      <c r="AQ31" s="35">
        <f t="shared" ca="1" si="15"/>
        <v>1.5920775657768735</v>
      </c>
      <c r="AR31" s="35">
        <f t="shared" si="23"/>
        <v>1</v>
      </c>
      <c r="AS31" s="4">
        <f t="shared" ca="1" si="7"/>
        <v>38</v>
      </c>
      <c r="AT31" s="4">
        <f t="shared" ca="1" si="16"/>
        <v>0.51708378553665735</v>
      </c>
      <c r="AU31" s="4">
        <f ca="1">INDEX($AS$3:$AS$86,MATCH(SMALL($AT$3:$AT$86,ROWS(AT$3:AT31)),$AT$3:$AT$86,0))</f>
        <v>35</v>
      </c>
      <c r="AV31" s="4">
        <f ca="1">SMALL($AS$3:$AS$86,ROWS(AV$3:AV31))</f>
        <v>41</v>
      </c>
      <c r="AW31" s="12">
        <f ca="1">VLOOKUP(SMALL($BB$3:$BB$44,AX31),$BB$3:$BC$44,2,0)</f>
        <v>27</v>
      </c>
      <c r="AX31" s="12">
        <f t="shared" si="26"/>
        <v>15</v>
      </c>
      <c r="BA31" s="12">
        <v>29</v>
      </c>
      <c r="BB31" s="12">
        <f t="shared" ca="1" si="17"/>
        <v>0.67249630437657038</v>
      </c>
      <c r="BC31" s="12">
        <f t="shared" ca="1" si="18"/>
        <v>41</v>
      </c>
    </row>
    <row r="32" spans="1:55" ht="16.5" x14ac:dyDescent="0.3">
      <c r="A32" s="1">
        <v>30</v>
      </c>
      <c r="B32" s="26">
        <f t="shared" ca="1" si="8"/>
        <v>66</v>
      </c>
      <c r="C32" s="27">
        <f t="shared" ca="1" si="8"/>
        <v>42</v>
      </c>
      <c r="D32" s="28">
        <f t="shared" ca="1" si="9"/>
        <v>41</v>
      </c>
      <c r="E32" s="56">
        <f t="shared" ca="1" si="10"/>
        <v>47</v>
      </c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15">
        <v>28</v>
      </c>
      <c r="AO32" s="15">
        <f t="shared" ca="1" si="14"/>
        <v>27.084744429643852</v>
      </c>
      <c r="AP32" s="15">
        <f ca="1">SMALL($AO$3:$AO$86,ROWS(AO$3:AO32))</f>
        <v>23.845477827979899</v>
      </c>
      <c r="AQ32" s="35">
        <f t="shared" ca="1" si="15"/>
        <v>1.6910754722482295</v>
      </c>
      <c r="AR32" s="35">
        <f t="shared" si="23"/>
        <v>1.5</v>
      </c>
      <c r="AS32" s="4">
        <f t="shared" ca="1" si="7"/>
        <v>41</v>
      </c>
      <c r="AT32" s="4">
        <f t="shared" ca="1" si="16"/>
        <v>0.88307763511990833</v>
      </c>
      <c r="AU32" s="4">
        <f ca="1">INDEX($AS$3:$AS$86,MATCH(SMALL($AT$3:$AT$86,ROWS(AT$3:AT32)),$AT$3:$AT$86,0))</f>
        <v>66</v>
      </c>
      <c r="AV32" s="4">
        <f ca="1">SMALL($AS$3:$AS$86,ROWS(AV$3:AV32))</f>
        <v>42</v>
      </c>
      <c r="AW32" s="12">
        <f ca="1">VLOOKUP(SMALL($BB$45:$BB$86,AX32),$BB$45:$BC$86,2,0)</f>
        <v>47</v>
      </c>
      <c r="AX32" s="12">
        <f t="shared" si="26"/>
        <v>15</v>
      </c>
      <c r="BA32" s="12">
        <v>30</v>
      </c>
      <c r="BB32" s="12">
        <f t="shared" ca="1" si="17"/>
        <v>8.9360924048149548E-2</v>
      </c>
      <c r="BC32" s="12">
        <f t="shared" ca="1" si="18"/>
        <v>42</v>
      </c>
    </row>
    <row r="33" spans="1:55" ht="16.5" x14ac:dyDescent="0.3">
      <c r="A33" s="1">
        <v>31</v>
      </c>
      <c r="B33" s="26">
        <f t="shared" ca="1" si="8"/>
        <v>41</v>
      </c>
      <c r="C33" s="27">
        <f t="shared" ca="1" si="8"/>
        <v>42</v>
      </c>
      <c r="D33" s="28">
        <f t="shared" ca="1" si="9"/>
        <v>70</v>
      </c>
      <c r="E33" s="56">
        <f t="shared" ca="1" si="10"/>
        <v>58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15">
        <v>30</v>
      </c>
      <c r="AO33" s="15">
        <f t="shared" ca="1" si="14"/>
        <v>31.13903398131059</v>
      </c>
      <c r="AP33" s="15">
        <f ca="1">SMALL($AO$3:$AO$86,ROWS(AO$3:AO33))</f>
        <v>23.883833919421257</v>
      </c>
      <c r="AQ33" s="35">
        <f t="shared" ca="1" si="15"/>
        <v>2.9224361772419143</v>
      </c>
      <c r="AR33" s="35">
        <f t="shared" si="23"/>
        <v>2</v>
      </c>
      <c r="AS33" s="4">
        <f t="shared" ca="1" si="7"/>
        <v>70</v>
      </c>
      <c r="AT33" s="4">
        <f t="shared" ca="1" si="16"/>
        <v>0.2588947831761379</v>
      </c>
      <c r="AU33" s="4">
        <f ca="1">INDEX($AS$3:$AS$86,MATCH(SMALL($AT$3:$AT$86,ROWS(AT$3:AT33)),$AT$3:$AT$86,0))</f>
        <v>41</v>
      </c>
      <c r="AV33" s="4">
        <f ca="1">SMALL($AS$3:$AS$86,ROWS(AV$3:AV33))</f>
        <v>42</v>
      </c>
      <c r="AW33" s="12">
        <f ca="1">VLOOKUP(SMALL($BB$45:$BB$86,AX33),$BB$45:$BC$86,2,0)</f>
        <v>58</v>
      </c>
      <c r="AX33" s="12">
        <f t="shared" si="26"/>
        <v>16</v>
      </c>
      <c r="BA33" s="12">
        <v>31</v>
      </c>
      <c r="BB33" s="12">
        <f t="shared" ca="1" si="17"/>
        <v>0.47507253095912194</v>
      </c>
      <c r="BC33" s="12">
        <f t="shared" ca="1" si="18"/>
        <v>42</v>
      </c>
    </row>
    <row r="34" spans="1:55" ht="16.5" x14ac:dyDescent="0.3">
      <c r="A34" s="1">
        <v>32</v>
      </c>
      <c r="B34" s="26">
        <f t="shared" ca="1" si="8"/>
        <v>29</v>
      </c>
      <c r="C34" s="27">
        <f t="shared" ca="1" si="8"/>
        <v>42</v>
      </c>
      <c r="D34" s="28">
        <f t="shared" ca="1" si="9"/>
        <v>48</v>
      </c>
      <c r="E34" s="56">
        <f t="shared" ca="1" si="10"/>
        <v>40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15">
        <v>29</v>
      </c>
      <c r="AO34" s="15">
        <f t="shared" ca="1" si="14"/>
        <v>20.56568279907863</v>
      </c>
      <c r="AP34" s="15">
        <f ca="1">SMALL($AO$3:$AO$86,ROWS(AO$3:AO34))</f>
        <v>24.101051221184882</v>
      </c>
      <c r="AQ34" s="35">
        <f t="shared" ca="1" si="15"/>
        <v>1.9690900782958018</v>
      </c>
      <c r="AR34" s="35">
        <f t="shared" si="23"/>
        <v>1</v>
      </c>
      <c r="AS34" s="4">
        <f t="shared" ca="1" si="7"/>
        <v>48</v>
      </c>
      <c r="AT34" s="4">
        <f t="shared" ca="1" si="16"/>
        <v>4.5528059544904687E-2</v>
      </c>
      <c r="AU34" s="4">
        <f ca="1">INDEX($AS$3:$AS$86,MATCH(SMALL($AT$3:$AT$86,ROWS(AT$3:AT34)),$AT$3:$AT$86,0))</f>
        <v>29</v>
      </c>
      <c r="AV34" s="4">
        <f ca="1">SMALL($AS$3:$AS$86,ROWS(AV$3:AV34))</f>
        <v>42</v>
      </c>
      <c r="AW34" s="12">
        <f ca="1">VLOOKUP(SMALL($BB$3:$BB$44,AX34),$BB$3:$BC$44,2,0)</f>
        <v>40</v>
      </c>
      <c r="AX34" s="12">
        <f t="shared" si="26"/>
        <v>16</v>
      </c>
      <c r="BA34" s="12">
        <v>32</v>
      </c>
      <c r="BB34" s="12">
        <f t="shared" ca="1" si="17"/>
        <v>0.59614213250885184</v>
      </c>
      <c r="BC34" s="12">
        <f t="shared" ca="1" si="18"/>
        <v>42</v>
      </c>
    </row>
    <row r="35" spans="1:55" ht="16.5" x14ac:dyDescent="0.3">
      <c r="A35" s="1">
        <v>33</v>
      </c>
      <c r="B35" s="26">
        <f t="shared" ca="1" si="8"/>
        <v>65</v>
      </c>
      <c r="C35" s="27">
        <f t="shared" ca="1" si="8"/>
        <v>43</v>
      </c>
      <c r="D35" s="28">
        <f t="shared" ca="1" si="9"/>
        <v>44</v>
      </c>
      <c r="E35" s="56">
        <f t="shared" ca="1" si="10"/>
        <v>47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15">
        <v>31</v>
      </c>
      <c r="AO35" s="15">
        <f t="shared" ca="1" si="14"/>
        <v>24.101051221184882</v>
      </c>
      <c r="AP35" s="15">
        <f ca="1">SMALL($AO$3:$AO$86,ROWS(AO$3:AO35))</f>
        <v>24.624724068588506</v>
      </c>
      <c r="AQ35" s="35">
        <f t="shared" ca="1" si="15"/>
        <v>1.7652836920402866</v>
      </c>
      <c r="AR35" s="35">
        <f t="shared" si="23"/>
        <v>1</v>
      </c>
      <c r="AS35" s="4">
        <f t="shared" ca="1" si="7"/>
        <v>44</v>
      </c>
      <c r="AT35" s="4">
        <f t="shared" ca="1" si="16"/>
        <v>0.38285826614422902</v>
      </c>
      <c r="AU35" s="4">
        <f ca="1">INDEX($AS$3:$AS$86,MATCH(SMALL($AT$3:$AT$86,ROWS(AT$3:AT35)),$AT$3:$AT$86,0))</f>
        <v>65</v>
      </c>
      <c r="AV35" s="4">
        <f ca="1">SMALL($AS$3:$AS$86,ROWS(AV$3:AV35))</f>
        <v>43</v>
      </c>
      <c r="AW35" s="12">
        <f ca="1">VLOOKUP(SMALL($BB$3:$BB$44,AX35),$BB$3:$BC$44,2,0)</f>
        <v>47</v>
      </c>
      <c r="AX35" s="12">
        <f t="shared" si="26"/>
        <v>17</v>
      </c>
      <c r="BA35" s="12">
        <v>33</v>
      </c>
      <c r="BB35" s="12">
        <f t="shared" ca="1" si="17"/>
        <v>0.81646900048763016</v>
      </c>
      <c r="BC35" s="12">
        <f t="shared" ca="1" si="18"/>
        <v>43</v>
      </c>
    </row>
    <row r="36" spans="1:55" ht="16.5" x14ac:dyDescent="0.3">
      <c r="A36" s="1">
        <v>34</v>
      </c>
      <c r="B36" s="26">
        <f t="shared" ca="1" si="8"/>
        <v>70</v>
      </c>
      <c r="C36" s="27">
        <f t="shared" ca="1" si="8"/>
        <v>43</v>
      </c>
      <c r="D36" s="28">
        <f t="shared" ca="1" si="9"/>
        <v>40</v>
      </c>
      <c r="E36" s="56">
        <f t="shared" ca="1" si="10"/>
        <v>73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15">
        <v>32</v>
      </c>
      <c r="AO36" s="15">
        <f t="shared" ca="1" si="14"/>
        <v>25.541525902138638</v>
      </c>
      <c r="AP36" s="15">
        <f ca="1">SMALL($AO$3:$AO$86,ROWS(AO$3:AO36))</f>
        <v>24.772608635847067</v>
      </c>
      <c r="AQ36" s="35">
        <f t="shared" ca="1" si="15"/>
        <v>1.593204659111298</v>
      </c>
      <c r="AR36" s="35">
        <f t="shared" si="23"/>
        <v>1.5</v>
      </c>
      <c r="AS36" s="4">
        <f t="shared" ca="1" si="7"/>
        <v>40</v>
      </c>
      <c r="AT36" s="4">
        <f t="shared" ca="1" si="16"/>
        <v>0.58730661789015337</v>
      </c>
      <c r="AU36" s="4">
        <f ca="1">INDEX($AS$3:$AS$86,MATCH(SMALL($AT$3:$AT$86,ROWS(AT$3:AT36)),$AT$3:$AT$86,0))</f>
        <v>70</v>
      </c>
      <c r="AV36" s="4">
        <f ca="1">SMALL($AS$3:$AS$86,ROWS(AV$3:AV36))</f>
        <v>43</v>
      </c>
      <c r="AW36" s="12">
        <f ca="1">VLOOKUP(SMALL($BB$45:$BB$86,AX36),$BB$45:$BC$86,2,0)</f>
        <v>73</v>
      </c>
      <c r="AX36" s="12">
        <f t="shared" si="26"/>
        <v>17</v>
      </c>
      <c r="BA36" s="12">
        <v>34</v>
      </c>
      <c r="BB36" s="12">
        <f t="shared" ca="1" si="17"/>
        <v>0.58278137438058797</v>
      </c>
      <c r="BC36" s="12">
        <f t="shared" ca="1" si="18"/>
        <v>43</v>
      </c>
    </row>
    <row r="37" spans="1:55" ht="16.5" x14ac:dyDescent="0.3">
      <c r="A37" s="1">
        <v>35</v>
      </c>
      <c r="B37" s="26">
        <f t="shared" ca="1" si="8"/>
        <v>43</v>
      </c>
      <c r="C37" s="27">
        <f t="shared" ca="1" si="8"/>
        <v>44</v>
      </c>
      <c r="D37" s="28">
        <f t="shared" ca="1" si="9"/>
        <v>73</v>
      </c>
      <c r="E37" s="56">
        <f t="shared" ca="1" si="10"/>
        <v>54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15">
        <v>35</v>
      </c>
      <c r="AO37" s="15">
        <f t="shared" ca="1" si="14"/>
        <v>19.897962210180793</v>
      </c>
      <c r="AP37" s="15">
        <f ca="1">SMALL($AO$3:$AO$86,ROWS(AO$3:AO37))</f>
        <v>25.0110067551981</v>
      </c>
      <c r="AQ37" s="35">
        <f t="shared" ca="1" si="15"/>
        <v>2.9081424587106444</v>
      </c>
      <c r="AR37" s="35">
        <f t="shared" si="23"/>
        <v>2</v>
      </c>
      <c r="AS37" s="4">
        <f t="shared" ca="1" si="7"/>
        <v>73</v>
      </c>
      <c r="AT37" s="4">
        <f t="shared" ca="1" si="16"/>
        <v>0.72420924277722343</v>
      </c>
      <c r="AU37" s="4">
        <f ca="1">INDEX($AS$3:$AS$86,MATCH(SMALL($AT$3:$AT$86,ROWS(AT$3:AT37)),$AT$3:$AT$86,0))</f>
        <v>43</v>
      </c>
      <c r="AV37" s="4">
        <f ca="1">SMALL($AS$3:$AS$86,ROWS(AV$3:AV37))</f>
        <v>44</v>
      </c>
      <c r="AW37" s="12">
        <f ca="1">VLOOKUP(SMALL($BB$45:$BB$86,AX37),$BB$45:$BC$86,2,0)</f>
        <v>54</v>
      </c>
      <c r="AX37" s="12">
        <f t="shared" si="26"/>
        <v>18</v>
      </c>
      <c r="BA37" s="12">
        <v>35</v>
      </c>
      <c r="BB37" s="12">
        <f t="shared" ca="1" si="17"/>
        <v>0.90055498927045263</v>
      </c>
      <c r="BC37" s="12">
        <f t="shared" ca="1" si="18"/>
        <v>44</v>
      </c>
    </row>
    <row r="38" spans="1:55" ht="16.5" x14ac:dyDescent="0.3">
      <c r="A38" s="1">
        <v>36</v>
      </c>
      <c r="B38" s="26">
        <f t="shared" ca="1" si="8"/>
        <v>44</v>
      </c>
      <c r="C38" s="27">
        <f t="shared" ca="1" si="8"/>
        <v>44</v>
      </c>
      <c r="D38" s="28">
        <f t="shared" ca="1" si="9"/>
        <v>48</v>
      </c>
      <c r="E38" s="56">
        <f t="shared" ca="1" si="10"/>
        <v>29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15">
        <v>39</v>
      </c>
      <c r="AO38" s="15">
        <f t="shared" ca="1" si="14"/>
        <v>27.000128673008369</v>
      </c>
      <c r="AP38" s="15">
        <f ca="1">SMALL($AO$3:$AO$86,ROWS(AO$3:AO38))</f>
        <v>25.052670729011496</v>
      </c>
      <c r="AQ38" s="35">
        <f t="shared" ca="1" si="15"/>
        <v>1.9005725627020134</v>
      </c>
      <c r="AR38" s="35">
        <f t="shared" si="23"/>
        <v>1</v>
      </c>
      <c r="AS38" s="4">
        <f t="shared" ca="1" si="7"/>
        <v>48</v>
      </c>
      <c r="AT38" s="4">
        <f t="shared" ca="1" si="16"/>
        <v>9.4371229692219227E-2</v>
      </c>
      <c r="AU38" s="4">
        <f ca="1">INDEX($AS$3:$AS$86,MATCH(SMALL($AT$3:$AT$86,ROWS(AT$3:AT38)),$AT$3:$AT$86,0))</f>
        <v>44</v>
      </c>
      <c r="AV38" s="4">
        <f ca="1">SMALL($AS$3:$AS$86,ROWS(AV$3:AV38))</f>
        <v>44</v>
      </c>
      <c r="AW38" s="12">
        <f ca="1">VLOOKUP(SMALL($BB$3:$BB$44,AX38),$BB$3:$BC$44,2,0)</f>
        <v>29</v>
      </c>
      <c r="AX38" s="12">
        <f t="shared" si="26"/>
        <v>18</v>
      </c>
      <c r="BA38" s="12">
        <v>36</v>
      </c>
      <c r="BB38" s="12">
        <f t="shared" ca="1" si="17"/>
        <v>0.70346023905772015</v>
      </c>
      <c r="BC38" s="12">
        <f t="shared" ca="1" si="18"/>
        <v>44</v>
      </c>
    </row>
    <row r="39" spans="1:55" ht="16.5" x14ac:dyDescent="0.3">
      <c r="A39" s="1">
        <v>37</v>
      </c>
      <c r="B39" s="26">
        <f t="shared" ca="1" si="8"/>
        <v>57</v>
      </c>
      <c r="C39" s="27">
        <f t="shared" ca="1" si="8"/>
        <v>44</v>
      </c>
      <c r="D39" s="28">
        <f t="shared" ca="1" si="9"/>
        <v>38</v>
      </c>
      <c r="E39" s="56">
        <f t="shared" ca="1" si="10"/>
        <v>42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15">
        <v>36</v>
      </c>
      <c r="AO39" s="15">
        <f t="shared" ca="1" si="14"/>
        <v>34.745463217161578</v>
      </c>
      <c r="AP39" s="15">
        <f ca="1">SMALL($AO$3:$AO$86,ROWS(AO$3:AO39))</f>
        <v>25.077825601481329</v>
      </c>
      <c r="AQ39" s="35">
        <f t="shared" ca="1" si="15"/>
        <v>1.4760689842604142</v>
      </c>
      <c r="AR39" s="35">
        <f t="shared" si="23"/>
        <v>1</v>
      </c>
      <c r="AS39" s="4">
        <f t="shared" ca="1" si="7"/>
        <v>38</v>
      </c>
      <c r="AT39" s="4">
        <f t="shared" ca="1" si="16"/>
        <v>2.4804729657892377E-2</v>
      </c>
      <c r="AU39" s="4">
        <f ca="1">INDEX($AS$3:$AS$86,MATCH(SMALL($AT$3:$AT$86,ROWS(AT$3:AT39)),$AT$3:$AT$86,0))</f>
        <v>57</v>
      </c>
      <c r="AV39" s="4">
        <f ca="1">SMALL($AS$3:$AS$86,ROWS(AV$3:AV39))</f>
        <v>44</v>
      </c>
      <c r="AW39" s="12">
        <f ca="1">VLOOKUP(SMALL($BB$3:$BB$44,AX39),$BB$3:$BC$44,2,0)</f>
        <v>42</v>
      </c>
      <c r="AX39" s="12">
        <f t="shared" si="26"/>
        <v>19</v>
      </c>
      <c r="BA39" s="12">
        <v>37</v>
      </c>
      <c r="BB39" s="12">
        <f t="shared" ca="1" si="17"/>
        <v>0.18516335924632876</v>
      </c>
      <c r="BC39" s="12">
        <f t="shared" ca="1" si="18"/>
        <v>44</v>
      </c>
    </row>
    <row r="40" spans="1:55" ht="16.5" x14ac:dyDescent="0.3">
      <c r="A40" s="1">
        <v>38</v>
      </c>
      <c r="B40" s="26">
        <f t="shared" ca="1" si="8"/>
        <v>46</v>
      </c>
      <c r="C40" s="27">
        <f t="shared" ca="1" si="8"/>
        <v>46</v>
      </c>
      <c r="D40" s="28">
        <f t="shared" ca="1" si="9"/>
        <v>49</v>
      </c>
      <c r="E40" s="56">
        <f t="shared" ca="1" si="10"/>
        <v>59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15">
        <v>37</v>
      </c>
      <c r="AO40" s="15">
        <f t="shared" ca="1" si="14"/>
        <v>25.206133800546244</v>
      </c>
      <c r="AP40" s="15">
        <f ca="1">SMALL($AO$3:$AO$86,ROWS(AO$3:AO40))</f>
        <v>25.085742947305079</v>
      </c>
      <c r="AQ40" s="35">
        <f t="shared" ca="1" si="15"/>
        <v>1.9304733378516601</v>
      </c>
      <c r="AR40" s="35">
        <f t="shared" si="23"/>
        <v>1.5</v>
      </c>
      <c r="AS40" s="4">
        <f t="shared" ca="1" si="7"/>
        <v>49</v>
      </c>
      <c r="AT40" s="4">
        <f t="shared" ca="1" si="16"/>
        <v>0.66942056842308473</v>
      </c>
      <c r="AU40" s="4">
        <f ca="1">INDEX($AS$3:$AS$86,MATCH(SMALL($AT$3:$AT$86,ROWS(AT$3:AT40)),$AT$3:$AT$86,0))</f>
        <v>46</v>
      </c>
      <c r="AV40" s="4">
        <f ca="1">SMALL($AS$3:$AS$86,ROWS(AV$3:AV40))</f>
        <v>46</v>
      </c>
      <c r="AW40" s="12">
        <f ca="1">VLOOKUP(SMALL($BB$45:$BB$86,AX40),$BB$45:$BC$86,2,0)</f>
        <v>59</v>
      </c>
      <c r="AX40" s="12">
        <f t="shared" si="26"/>
        <v>19</v>
      </c>
      <c r="BA40" s="12">
        <v>38</v>
      </c>
      <c r="BB40" s="12">
        <f t="shared" ca="1" si="17"/>
        <v>0.16433812416326266</v>
      </c>
      <c r="BC40" s="12">
        <f t="shared" ca="1" si="18"/>
        <v>46</v>
      </c>
    </row>
    <row r="41" spans="1:55" ht="16.5" x14ac:dyDescent="0.3">
      <c r="A41" s="1">
        <v>39</v>
      </c>
      <c r="B41" s="26">
        <f t="shared" ca="1" si="8"/>
        <v>54</v>
      </c>
      <c r="C41" s="27">
        <f t="shared" ca="1" si="8"/>
        <v>46</v>
      </c>
      <c r="D41" s="28">
        <f t="shared" ca="1" si="9"/>
        <v>66</v>
      </c>
      <c r="E41" s="56">
        <f t="shared" ca="1" si="10"/>
        <v>65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15">
        <v>38</v>
      </c>
      <c r="AO41" s="15">
        <f t="shared" ca="1" si="14"/>
        <v>14.201455335119839</v>
      </c>
      <c r="AP41" s="15">
        <f ca="1">SMALL($AO$3:$AO$86,ROWS(AO$3:AO41))</f>
        <v>25.118053523740269</v>
      </c>
      <c r="AQ41" s="35">
        <f t="shared" ca="1" si="15"/>
        <v>2.6024295488567364</v>
      </c>
      <c r="AR41" s="35">
        <f t="shared" si="23"/>
        <v>2</v>
      </c>
      <c r="AS41" s="4">
        <f t="shared" ca="1" si="7"/>
        <v>66</v>
      </c>
      <c r="AT41" s="4">
        <f t="shared" ca="1" si="16"/>
        <v>0.33607385129205802</v>
      </c>
      <c r="AU41" s="4">
        <f ca="1">INDEX($AS$3:$AS$86,MATCH(SMALL($AT$3:$AT$86,ROWS(AT$3:AT41)),$AT$3:$AT$86,0))</f>
        <v>54</v>
      </c>
      <c r="AV41" s="4">
        <f ca="1">SMALL($AS$3:$AS$86,ROWS(AV$3:AV41))</f>
        <v>46</v>
      </c>
      <c r="AW41" s="12">
        <f ca="1">VLOOKUP(SMALL($BB$45:$BB$86,AX41),$BB$45:$BC$86,2,0)</f>
        <v>65</v>
      </c>
      <c r="AX41" s="12">
        <f t="shared" si="26"/>
        <v>20</v>
      </c>
      <c r="BA41" s="12">
        <v>39</v>
      </c>
      <c r="BB41" s="12">
        <f t="shared" ca="1" si="17"/>
        <v>0.93285768847904571</v>
      </c>
      <c r="BC41" s="12">
        <f t="shared" ca="1" si="18"/>
        <v>46</v>
      </c>
    </row>
    <row r="42" spans="1:55" ht="16.5" x14ac:dyDescent="0.3">
      <c r="A42" s="1">
        <v>40</v>
      </c>
      <c r="B42" s="26">
        <f t="shared" ca="1" si="8"/>
        <v>68</v>
      </c>
      <c r="C42" s="27">
        <f t="shared" ca="1" si="8"/>
        <v>46</v>
      </c>
      <c r="D42" s="28">
        <f t="shared" ca="1" si="9"/>
        <v>49</v>
      </c>
      <c r="E42" s="56">
        <f t="shared" ca="1" si="10"/>
        <v>39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15">
        <v>41</v>
      </c>
      <c r="AO42" s="15">
        <f t="shared" ca="1" si="14"/>
        <v>23.444056380514887</v>
      </c>
      <c r="AP42" s="15">
        <f ca="1">SMALL($AO$3:$AO$86,ROWS(AO$3:AO42))</f>
        <v>25.202369109257663</v>
      </c>
      <c r="AQ42" s="35">
        <f t="shared" ca="1" si="15"/>
        <v>1.9270333960157648</v>
      </c>
      <c r="AR42" s="35">
        <f t="shared" si="23"/>
        <v>1</v>
      </c>
      <c r="AS42" s="4">
        <f t="shared" ca="1" si="7"/>
        <v>49</v>
      </c>
      <c r="AT42" s="4">
        <f t="shared" ca="1" si="16"/>
        <v>0.19872424074587536</v>
      </c>
      <c r="AU42" s="4">
        <f ca="1">INDEX($AS$3:$AS$86,MATCH(SMALL($AT$3:$AT$86,ROWS(AT$3:AT42)),$AT$3:$AT$86,0))</f>
        <v>68</v>
      </c>
      <c r="AV42" s="4">
        <f ca="1">SMALL($AS$3:$AS$86,ROWS(AV$3:AV42))</f>
        <v>46</v>
      </c>
      <c r="AW42" s="12">
        <f ca="1">VLOOKUP(SMALL($BB$3:$BB$44,AX42),$BB$3:$BC$44,2,0)</f>
        <v>39</v>
      </c>
      <c r="AX42" s="12">
        <f t="shared" si="26"/>
        <v>20</v>
      </c>
      <c r="BA42" s="12">
        <v>40</v>
      </c>
      <c r="BB42" s="12">
        <f t="shared" ca="1" si="17"/>
        <v>0.85813070605283182</v>
      </c>
      <c r="BC42" s="12">
        <f t="shared" ca="1" si="18"/>
        <v>46</v>
      </c>
    </row>
    <row r="43" spans="1:55" ht="16.5" x14ac:dyDescent="0.3">
      <c r="A43" s="1">
        <v>41</v>
      </c>
      <c r="B43" s="26">
        <f t="shared" ca="1" si="8"/>
        <v>39</v>
      </c>
      <c r="C43" s="27">
        <f t="shared" ca="1" si="8"/>
        <v>46</v>
      </c>
      <c r="D43" s="28">
        <f t="shared" ca="1" si="9"/>
        <v>29</v>
      </c>
      <c r="E43" s="56">
        <f t="shared" ca="1" si="10"/>
        <v>43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15">
        <v>40</v>
      </c>
      <c r="AO43" s="15">
        <f t="shared" ca="1" si="14"/>
        <v>30.309026657407749</v>
      </c>
      <c r="AP43" s="15">
        <f ca="1">SMALL($AO$3:$AO$86,ROWS(AO$3:AO43))</f>
        <v>25.206133800546244</v>
      </c>
      <c r="AQ43" s="35">
        <f t="shared" ca="1" si="15"/>
        <v>1.1437121625757087</v>
      </c>
      <c r="AR43" s="35">
        <f t="shared" si="23"/>
        <v>1</v>
      </c>
      <c r="AS43" s="4">
        <f t="shared" ca="1" si="7"/>
        <v>29</v>
      </c>
      <c r="AT43" s="4">
        <f t="shared" ca="1" si="16"/>
        <v>0.7014802536974093</v>
      </c>
      <c r="AU43" s="4">
        <f ca="1">INDEX($AS$3:$AS$86,MATCH(SMALL($AT$3:$AT$86,ROWS(AT$3:AT43)),$AT$3:$AT$86,0))</f>
        <v>39</v>
      </c>
      <c r="AV43" s="4">
        <f ca="1">SMALL($AS$3:$AS$86,ROWS(AV$3:AV43))</f>
        <v>46</v>
      </c>
      <c r="AW43" s="12">
        <f ca="1">VLOOKUP(SMALL($BB$3:$BB$44,AX43),$BB$3:$BC$44,2,0)</f>
        <v>43</v>
      </c>
      <c r="AX43" s="12">
        <f t="shared" si="26"/>
        <v>21</v>
      </c>
      <c r="BA43" s="12">
        <v>41</v>
      </c>
      <c r="BB43" s="12">
        <f t="shared" ca="1" si="17"/>
        <v>0.66060216873191813</v>
      </c>
      <c r="BC43" s="12">
        <f t="shared" ca="1" si="18"/>
        <v>46</v>
      </c>
    </row>
    <row r="44" spans="1:55" ht="16.5" x14ac:dyDescent="0.3">
      <c r="A44" s="1">
        <v>42</v>
      </c>
      <c r="B44" s="26">
        <f t="shared" ca="1" si="8"/>
        <v>38</v>
      </c>
      <c r="C44" s="27">
        <f t="shared" ca="1" si="8"/>
        <v>47</v>
      </c>
      <c r="D44" s="28">
        <f t="shared" ca="1" si="9"/>
        <v>52</v>
      </c>
      <c r="E44" s="56">
        <f t="shared" ca="1" si="10"/>
        <v>86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15">
        <v>46</v>
      </c>
      <c r="AO44" s="15">
        <f t="shared" ca="1" si="14"/>
        <v>33.659694320860858</v>
      </c>
      <c r="AP44" s="15">
        <f ca="1">SMALL($AO$3:$AO$86,ROWS(AO$3:AO44))</f>
        <v>25.240915595074771</v>
      </c>
      <c r="AQ44" s="35">
        <f t="shared" ca="1" si="15"/>
        <v>2.0325189208084087</v>
      </c>
      <c r="AR44" s="35">
        <f t="shared" si="23"/>
        <v>1.5</v>
      </c>
      <c r="AS44" s="4">
        <f t="shared" ca="1" si="7"/>
        <v>52</v>
      </c>
      <c r="AT44" s="4">
        <f t="shared" ca="1" si="16"/>
        <v>0.59644565601931243</v>
      </c>
      <c r="AU44" s="4">
        <f ca="1">INDEX($AS$3:$AS$86,MATCH(SMALL($AT$3:$AT$86,ROWS(AT$3:AT44)),$AT$3:$AT$86,0))</f>
        <v>38</v>
      </c>
      <c r="AV44" s="4">
        <f ca="1">SMALL($AS$3:$AS$86,ROWS(AV$3:AV44))</f>
        <v>47</v>
      </c>
      <c r="AW44" s="12">
        <f ca="1">VLOOKUP(SMALL($BB$45:$BB$86,AX44),$BB$45:$BC$86,2,0)</f>
        <v>86</v>
      </c>
      <c r="AX44" s="12">
        <f t="shared" si="26"/>
        <v>21</v>
      </c>
      <c r="BA44" s="12">
        <v>42</v>
      </c>
      <c r="BB44" s="12">
        <f t="shared" ca="1" si="17"/>
        <v>0.38607567463090764</v>
      </c>
      <c r="BC44" s="12">
        <f t="shared" ca="1" si="18"/>
        <v>47</v>
      </c>
    </row>
    <row r="45" spans="1:55" ht="16.5" x14ac:dyDescent="0.3">
      <c r="A45" s="1">
        <v>43</v>
      </c>
      <c r="B45" s="26">
        <f t="shared" ca="1" si="8"/>
        <v>86</v>
      </c>
      <c r="C45" s="27">
        <f t="shared" ca="1" si="8"/>
        <v>47</v>
      </c>
      <c r="D45" s="28">
        <f t="shared" ca="1" si="9"/>
        <v>57</v>
      </c>
      <c r="E45" s="56">
        <f t="shared" ca="1" si="10"/>
        <v>71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15">
        <v>44</v>
      </c>
      <c r="AO45" s="15">
        <f t="shared" ca="1" si="14"/>
        <v>19.973471459388975</v>
      </c>
      <c r="AP45" s="15">
        <f ca="1">SMALL($AO$3:$AO$86,ROWS(AO$3:AO45))</f>
        <v>25.327315484317261</v>
      </c>
      <c r="AQ45" s="35">
        <f t="shared" ca="1" si="15"/>
        <v>2.2401454937300134</v>
      </c>
      <c r="AR45" s="35">
        <f t="shared" si="23"/>
        <v>2</v>
      </c>
      <c r="AS45" s="4">
        <f t="shared" ca="1" si="7"/>
        <v>57</v>
      </c>
      <c r="AT45" s="4">
        <f t="shared" ca="1" si="16"/>
        <v>0.38477882913793582</v>
      </c>
      <c r="AU45" s="4">
        <f ca="1">INDEX($AS$3:$AS$86,MATCH(SMALL($AT$3:$AT$86,ROWS(AT$3:AT45)),$AT$3:$AT$86,0))</f>
        <v>86</v>
      </c>
      <c r="AV45" s="4">
        <f ca="1">SMALL($AS$3:$AS$86,ROWS(AV$3:AV45))</f>
        <v>47</v>
      </c>
      <c r="AW45" s="12">
        <f ca="1">VLOOKUP(SMALL($BB$45:$BB$86,AX45),$BB$45:$BC$86,2,0)</f>
        <v>71</v>
      </c>
      <c r="AX45" s="12">
        <f t="shared" si="26"/>
        <v>22</v>
      </c>
      <c r="BA45" s="12">
        <v>43</v>
      </c>
      <c r="BB45" s="12">
        <f t="shared" ca="1" si="17"/>
        <v>0.19164749778095969</v>
      </c>
      <c r="BC45" s="12">
        <f t="shared" ca="1" si="18"/>
        <v>47</v>
      </c>
    </row>
    <row r="46" spans="1:55" ht="16.5" x14ac:dyDescent="0.3">
      <c r="A46" s="1">
        <v>44</v>
      </c>
      <c r="B46" s="26">
        <f t="shared" ca="1" si="8"/>
        <v>19</v>
      </c>
      <c r="C46" s="27">
        <f t="shared" ca="1" si="8"/>
        <v>47</v>
      </c>
      <c r="D46" s="28">
        <f t="shared" ca="1" si="9"/>
        <v>41</v>
      </c>
      <c r="E46" s="56">
        <f t="shared" ca="1" si="10"/>
        <v>42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12">
        <v>45</v>
      </c>
      <c r="AO46" s="15">
        <f t="shared" ca="1" si="14"/>
        <v>27.83940530078976</v>
      </c>
      <c r="AP46" s="15">
        <f ca="1">SMALL($AO$3:$AO$86,ROWS(AO$3:AO46))</f>
        <v>25.541525902138638</v>
      </c>
      <c r="AQ46" s="35">
        <f t="shared" ca="1" si="15"/>
        <v>1.5894457318071051</v>
      </c>
      <c r="AR46" s="35">
        <f t="shared" si="23"/>
        <v>1</v>
      </c>
      <c r="AS46" s="4">
        <f t="shared" ca="1" si="7"/>
        <v>41</v>
      </c>
      <c r="AT46" s="4">
        <f t="shared" ca="1" si="16"/>
        <v>0.33674685398612958</v>
      </c>
      <c r="AU46" s="4">
        <f ca="1">INDEX($AS$3:$AS$86,MATCH(SMALL($AT$3:$AT$86,ROWS(AT$3:AT46)),$AT$3:$AT$86,0))</f>
        <v>19</v>
      </c>
      <c r="AV46" s="4">
        <f ca="1">SMALL($AS$3:$AS$86,ROWS(AV$3:AV46))</f>
        <v>47</v>
      </c>
      <c r="AW46" s="12">
        <f ca="1">VLOOKUP(SMALL($BB$3:$BB$44,AX46),$BB$3:$BC$44,2,0)</f>
        <v>42</v>
      </c>
      <c r="AX46" s="12">
        <f t="shared" si="26"/>
        <v>22</v>
      </c>
      <c r="BA46" s="12">
        <v>44</v>
      </c>
      <c r="BB46" s="12">
        <f t="shared" ca="1" si="17"/>
        <v>0.32354979460014821</v>
      </c>
      <c r="BC46" s="12">
        <f t="shared" ca="1" si="18"/>
        <v>47</v>
      </c>
    </row>
    <row r="47" spans="1:55" ht="16.5" x14ac:dyDescent="0.3">
      <c r="A47" s="1">
        <v>45</v>
      </c>
      <c r="B47" s="26">
        <f t="shared" ca="1" si="8"/>
        <v>56</v>
      </c>
      <c r="C47" s="27">
        <f t="shared" ca="1" si="8"/>
        <v>48</v>
      </c>
      <c r="D47" s="28">
        <f t="shared" ca="1" si="9"/>
        <v>36</v>
      </c>
      <c r="E47" s="56">
        <f t="shared" ca="1" si="10"/>
        <v>31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15">
        <v>47</v>
      </c>
      <c r="AO47" s="15">
        <f t="shared" ca="1" si="14"/>
        <v>22.784317440374913</v>
      </c>
      <c r="AP47" s="15">
        <f ca="1">SMALL($AO$3:$AO$86,ROWS(AO$3:AO47))</f>
        <v>25.735573510192935</v>
      </c>
      <c r="AQ47" s="35">
        <f t="shared" ca="1" si="15"/>
        <v>1.3747393719880465</v>
      </c>
      <c r="AR47" s="35">
        <f t="shared" si="23"/>
        <v>1</v>
      </c>
      <c r="AS47" s="4">
        <f t="shared" ca="1" si="7"/>
        <v>36</v>
      </c>
      <c r="AT47" s="4">
        <f t="shared" ca="1" si="16"/>
        <v>0.2097081506460019</v>
      </c>
      <c r="AU47" s="4">
        <f ca="1">INDEX($AS$3:$AS$86,MATCH(SMALL($AT$3:$AT$86,ROWS(AT$3:AT47)),$AT$3:$AT$86,0))</f>
        <v>56</v>
      </c>
      <c r="AV47" s="4">
        <f ca="1">SMALL($AS$3:$AS$86,ROWS(AV$3:AV47))</f>
        <v>48</v>
      </c>
      <c r="AW47" s="12">
        <f ca="1">VLOOKUP(SMALL($BB$3:$BB$44,AX47),$BB$3:$BC$44,2,0)</f>
        <v>31</v>
      </c>
      <c r="AX47" s="12">
        <f t="shared" si="26"/>
        <v>23</v>
      </c>
      <c r="BA47" s="12">
        <v>45</v>
      </c>
      <c r="BB47" s="12">
        <f t="shared" ca="1" si="17"/>
        <v>0.84079351712881079</v>
      </c>
      <c r="BC47" s="12">
        <f t="shared" ca="1" si="18"/>
        <v>48</v>
      </c>
    </row>
    <row r="48" spans="1:55" ht="16.5" x14ac:dyDescent="0.3">
      <c r="A48" s="1">
        <v>46</v>
      </c>
      <c r="B48" s="26">
        <f t="shared" ca="1" si="8"/>
        <v>40</v>
      </c>
      <c r="C48" s="27">
        <f t="shared" ca="1" si="8"/>
        <v>48</v>
      </c>
      <c r="D48" s="28">
        <f t="shared" ca="1" si="9"/>
        <v>62</v>
      </c>
      <c r="E48" s="56">
        <f t="shared" ca="1" si="10"/>
        <v>48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15">
        <v>48</v>
      </c>
      <c r="AO48" s="15">
        <f t="shared" ca="1" si="14"/>
        <v>20.39510389166119</v>
      </c>
      <c r="AP48" s="15">
        <f ca="1">SMALL($AO$3:$AO$86,ROWS(AO$3:AO48))</f>
        <v>26.194924330258655</v>
      </c>
      <c r="AQ48" s="35">
        <f t="shared" ca="1" si="15"/>
        <v>2.3337819650179408</v>
      </c>
      <c r="AR48" s="35">
        <f t="shared" si="23"/>
        <v>1.5</v>
      </c>
      <c r="AS48" s="4">
        <f t="shared" ca="1" si="7"/>
        <v>62</v>
      </c>
      <c r="AT48" s="4">
        <f t="shared" ca="1" si="16"/>
        <v>0.29507010593671545</v>
      </c>
      <c r="AU48" s="4">
        <f ca="1">INDEX($AS$3:$AS$86,MATCH(SMALL($AT$3:$AT$86,ROWS(AT$3:AT48)),$AT$3:$AT$86,0))</f>
        <v>40</v>
      </c>
      <c r="AV48" s="4">
        <f ca="1">SMALL($AS$3:$AS$86,ROWS(AV$3:AV48))</f>
        <v>48</v>
      </c>
      <c r="AW48" s="12">
        <f ca="1">VLOOKUP(SMALL($BB$45:$BB$86,AX48),$BB$45:$BC$86,2,0)</f>
        <v>48</v>
      </c>
      <c r="AX48" s="12">
        <f t="shared" si="26"/>
        <v>23</v>
      </c>
      <c r="BA48" s="12">
        <v>46</v>
      </c>
      <c r="BB48" s="12">
        <f t="shared" ca="1" si="17"/>
        <v>0.57367236445217018</v>
      </c>
      <c r="BC48" s="12">
        <f t="shared" ca="1" si="18"/>
        <v>48</v>
      </c>
    </row>
    <row r="49" spans="1:55" ht="16.5" x14ac:dyDescent="0.3">
      <c r="A49" s="1">
        <v>47</v>
      </c>
      <c r="B49" s="26">
        <f t="shared" ca="1" si="8"/>
        <v>66</v>
      </c>
      <c r="C49" s="27">
        <f t="shared" ca="1" si="8"/>
        <v>48</v>
      </c>
      <c r="D49" s="28">
        <f t="shared" ca="1" si="9"/>
        <v>55</v>
      </c>
      <c r="E49" s="56">
        <f t="shared" ca="1" si="10"/>
        <v>54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15">
        <v>42</v>
      </c>
      <c r="AO49" s="15">
        <f t="shared" ca="1" si="14"/>
        <v>20.131213655216143</v>
      </c>
      <c r="AP49" s="15">
        <f ca="1">SMALL($AO$3:$AO$86,ROWS(AO$3:AO49))</f>
        <v>26.436872406415798</v>
      </c>
      <c r="AQ49" s="35">
        <f t="shared" ca="1" si="15"/>
        <v>2.0568433009062104</v>
      </c>
      <c r="AR49" s="35">
        <f t="shared" si="23"/>
        <v>2</v>
      </c>
      <c r="AS49" s="4">
        <f t="shared" ca="1" si="7"/>
        <v>55</v>
      </c>
      <c r="AT49" s="4">
        <f t="shared" ca="1" si="16"/>
        <v>0.72253468335921778</v>
      </c>
      <c r="AU49" s="4">
        <f ca="1">INDEX($AS$3:$AS$86,MATCH(SMALL($AT$3:$AT$86,ROWS(AT$3:AT49)),$AT$3:$AT$86,0))</f>
        <v>66</v>
      </c>
      <c r="AV49" s="4">
        <f ca="1">SMALL($AS$3:$AS$86,ROWS(AV$3:AV49))</f>
        <v>48</v>
      </c>
      <c r="AW49" s="12">
        <f ca="1">VLOOKUP(SMALL($BB$45:$BB$86,AX49),$BB$45:$BC$86,2,0)</f>
        <v>54</v>
      </c>
      <c r="AX49" s="12">
        <f t="shared" si="26"/>
        <v>24</v>
      </c>
      <c r="BA49" s="12">
        <v>47</v>
      </c>
      <c r="BB49" s="12">
        <f t="shared" ca="1" si="17"/>
        <v>0.94802981109502282</v>
      </c>
      <c r="BC49" s="12">
        <f t="shared" ca="1" si="18"/>
        <v>48</v>
      </c>
    </row>
    <row r="50" spans="1:55" ht="16.5" x14ac:dyDescent="0.3">
      <c r="A50" s="1">
        <v>48</v>
      </c>
      <c r="B50" s="26">
        <f t="shared" ca="1" si="8"/>
        <v>52</v>
      </c>
      <c r="C50" s="27">
        <f t="shared" ca="1" si="8"/>
        <v>49</v>
      </c>
      <c r="D50" s="28">
        <f t="shared" ca="1" si="9"/>
        <v>34</v>
      </c>
      <c r="E50" s="56">
        <f t="shared" ca="1" si="10"/>
        <v>46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15">
        <v>43</v>
      </c>
      <c r="AO50" s="15">
        <f t="shared" ca="1" si="14"/>
        <v>26.962005897427375</v>
      </c>
      <c r="AP50" s="15">
        <f ca="1">SMALL($AO$3:$AO$86,ROWS(AO$3:AO50))</f>
        <v>26.738954379785401</v>
      </c>
      <c r="AQ50" s="35">
        <f t="shared" ca="1" si="15"/>
        <v>1.2460037629372192</v>
      </c>
      <c r="AR50" s="35">
        <f t="shared" si="23"/>
        <v>1</v>
      </c>
      <c r="AS50" s="4">
        <f t="shared" ca="1" si="7"/>
        <v>34</v>
      </c>
      <c r="AT50" s="4">
        <f t="shared" ca="1" si="16"/>
        <v>0.11000505098528934</v>
      </c>
      <c r="AU50" s="4">
        <f ca="1">INDEX($AS$3:$AS$86,MATCH(SMALL($AT$3:$AT$86,ROWS(AT$3:AT50)),$AT$3:$AT$86,0))</f>
        <v>52</v>
      </c>
      <c r="AV50" s="4">
        <f ca="1">SMALL($AS$3:$AS$86,ROWS(AV$3:AV50))</f>
        <v>49</v>
      </c>
      <c r="AW50" s="12">
        <f ca="1">VLOOKUP(SMALL($BB$3:$BB$44,AX50),$BB$3:$BC$44,2,0)</f>
        <v>46</v>
      </c>
      <c r="AX50" s="12">
        <f t="shared" si="26"/>
        <v>24</v>
      </c>
      <c r="BA50" s="12">
        <v>48</v>
      </c>
      <c r="BB50" s="12">
        <f t="shared" ca="1" si="17"/>
        <v>5.4807639858397761E-2</v>
      </c>
      <c r="BC50" s="12">
        <f t="shared" ca="1" si="18"/>
        <v>49</v>
      </c>
    </row>
    <row r="51" spans="1:55" ht="16.5" x14ac:dyDescent="0.3">
      <c r="A51" s="1">
        <v>49</v>
      </c>
      <c r="B51" s="26">
        <f t="shared" ca="1" si="8"/>
        <v>41</v>
      </c>
      <c r="C51" s="27">
        <f t="shared" ca="1" si="8"/>
        <v>49</v>
      </c>
      <c r="D51" s="28">
        <f t="shared" ca="1" si="9"/>
        <v>35</v>
      </c>
      <c r="E51" s="56">
        <f t="shared" ca="1" si="10"/>
        <v>41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15">
        <v>50</v>
      </c>
      <c r="AO51" s="15">
        <f t="shared" ca="1" si="14"/>
        <v>31.662633375991437</v>
      </c>
      <c r="AP51" s="15">
        <f ca="1">SMALL($AO$3:$AO$86,ROWS(AO$3:AO51))</f>
        <v>26.895359016830525</v>
      </c>
      <c r="AQ51" s="35">
        <f t="shared" ca="1" si="15"/>
        <v>1.297440276221616</v>
      </c>
      <c r="AR51" s="35">
        <f t="shared" si="23"/>
        <v>1</v>
      </c>
      <c r="AS51" s="4">
        <f t="shared" ca="1" si="7"/>
        <v>35</v>
      </c>
      <c r="AT51" s="4">
        <f t="shared" ca="1" si="16"/>
        <v>0.32434277073691609</v>
      </c>
      <c r="AU51" s="4">
        <f ca="1">INDEX($AS$3:$AS$86,MATCH(SMALL($AT$3:$AT$86,ROWS(AT$3:AT51)),$AT$3:$AT$86,0))</f>
        <v>41</v>
      </c>
      <c r="AV51" s="4">
        <f ca="1">SMALL($AS$3:$AS$86,ROWS(AV$3:AV51))</f>
        <v>49</v>
      </c>
      <c r="AW51" s="12">
        <f ca="1">VLOOKUP(SMALL($BB$3:$BB$44,AX51),$BB$3:$BC$44,2,0)</f>
        <v>41</v>
      </c>
      <c r="AX51" s="12">
        <f t="shared" si="26"/>
        <v>25</v>
      </c>
      <c r="BA51" s="12">
        <v>49</v>
      </c>
      <c r="BB51" s="12">
        <f t="shared" ca="1" si="17"/>
        <v>7.5733975595705605E-2</v>
      </c>
      <c r="BC51" s="12">
        <f t="shared" ca="1" si="18"/>
        <v>49</v>
      </c>
    </row>
    <row r="52" spans="1:55" ht="16.5" x14ac:dyDescent="0.3">
      <c r="A52" s="1">
        <v>50</v>
      </c>
      <c r="B52" s="26">
        <f t="shared" ca="1" si="8"/>
        <v>48</v>
      </c>
      <c r="C52" s="27">
        <f t="shared" ca="1" si="8"/>
        <v>49</v>
      </c>
      <c r="D52" s="28">
        <f t="shared" ca="1" si="9"/>
        <v>65</v>
      </c>
      <c r="E52" s="56">
        <f t="shared" ca="1" si="10"/>
        <v>56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15">
        <v>49</v>
      </c>
      <c r="AO52" s="15">
        <f t="shared" ca="1" si="14"/>
        <v>23.214021945717533</v>
      </c>
      <c r="AP52" s="15">
        <f ca="1">SMALL($AO$3:$AO$86,ROWS(AO$3:AO52))</f>
        <v>26.962005897427375</v>
      </c>
      <c r="AQ52" s="35">
        <f t="shared" ca="1" si="15"/>
        <v>2.4036356832835519</v>
      </c>
      <c r="AR52" s="35">
        <f t="shared" si="23"/>
        <v>1.5</v>
      </c>
      <c r="AS52" s="4">
        <f t="shared" ca="1" si="7"/>
        <v>65</v>
      </c>
      <c r="AT52" s="4">
        <f t="shared" ca="1" si="16"/>
        <v>0.14493846727551718</v>
      </c>
      <c r="AU52" s="4">
        <f ca="1">INDEX($AS$3:$AS$86,MATCH(SMALL($AT$3:$AT$86,ROWS(AT$3:AT52)),$AT$3:$AT$86,0))</f>
        <v>48</v>
      </c>
      <c r="AV52" s="4">
        <f ca="1">SMALL($AS$3:$AS$86,ROWS(AV$3:AV52))</f>
        <v>49</v>
      </c>
      <c r="AW52" s="12">
        <f ca="1">VLOOKUP(SMALL($BB$45:$BB$86,AX52),$BB$45:$BC$86,2,0)</f>
        <v>56</v>
      </c>
      <c r="AX52" s="12">
        <f t="shared" si="26"/>
        <v>25</v>
      </c>
      <c r="BA52" s="12">
        <v>50</v>
      </c>
      <c r="BB52" s="12">
        <f t="shared" ca="1" si="17"/>
        <v>0.79522627332093754</v>
      </c>
      <c r="BC52" s="12">
        <f t="shared" ca="1" si="18"/>
        <v>49</v>
      </c>
    </row>
    <row r="53" spans="1:55" ht="16.5" x14ac:dyDescent="0.3">
      <c r="A53" s="1">
        <v>51</v>
      </c>
      <c r="B53" s="26">
        <f t="shared" ca="1" si="8"/>
        <v>82</v>
      </c>
      <c r="C53" s="27">
        <f t="shared" ca="1" si="8"/>
        <v>51</v>
      </c>
      <c r="D53" s="28">
        <f t="shared" ca="1" si="9"/>
        <v>65</v>
      </c>
      <c r="E53" s="56">
        <f t="shared" ca="1" si="10"/>
        <v>64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15">
        <v>51</v>
      </c>
      <c r="AO53" s="15">
        <f t="shared" ca="1" si="14"/>
        <v>25.052670729011496</v>
      </c>
      <c r="AP53" s="15">
        <f ca="1">SMALL($AO$3:$AO$86,ROWS(AO$3:AO53))</f>
        <v>27.000128673008369</v>
      </c>
      <c r="AQ53" s="35">
        <f t="shared" ca="1" si="15"/>
        <v>2.3748699695692417</v>
      </c>
      <c r="AR53" s="35">
        <f t="shared" si="23"/>
        <v>2</v>
      </c>
      <c r="AS53" s="4">
        <f t="shared" ca="1" si="7"/>
        <v>65</v>
      </c>
      <c r="AT53" s="4">
        <f t="shared" ca="1" si="16"/>
        <v>0.36490169334177469</v>
      </c>
      <c r="AU53" s="4">
        <f ca="1">INDEX($AS$3:$AS$86,MATCH(SMALL($AT$3:$AT$86,ROWS(AT$3:AT53)),$AT$3:$AT$86,0))</f>
        <v>82</v>
      </c>
      <c r="AV53" s="4">
        <f ca="1">SMALL($AS$3:$AS$86,ROWS(AV$3:AV53))</f>
        <v>51</v>
      </c>
      <c r="AW53" s="12">
        <f ca="1">VLOOKUP(SMALL($BB$45:$BB$86,AX53),$BB$45:$BC$86,2,0)</f>
        <v>64</v>
      </c>
      <c r="AX53" s="12">
        <f t="shared" si="26"/>
        <v>26</v>
      </c>
      <c r="BA53" s="12">
        <v>51</v>
      </c>
      <c r="BB53" s="12">
        <f t="shared" ca="1" si="17"/>
        <v>5.9647109284738487E-2</v>
      </c>
      <c r="BC53" s="12">
        <f t="shared" ca="1" si="18"/>
        <v>51</v>
      </c>
    </row>
    <row r="54" spans="1:55" ht="16.5" x14ac:dyDescent="0.3">
      <c r="A54" s="1">
        <v>52</v>
      </c>
      <c r="B54" s="26">
        <f t="shared" ca="1" si="8"/>
        <v>80</v>
      </c>
      <c r="C54" s="27">
        <f t="shared" ca="1" si="8"/>
        <v>52</v>
      </c>
      <c r="D54" s="28">
        <f t="shared" ca="1" si="9"/>
        <v>42</v>
      </c>
      <c r="E54" s="56">
        <f t="shared" ca="1" si="10"/>
        <v>44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15">
        <v>54</v>
      </c>
      <c r="AO54" s="15">
        <f t="shared" ca="1" si="14"/>
        <v>29.722930779744129</v>
      </c>
      <c r="AP54" s="15">
        <f ca="1">SMALL($AO$3:$AO$86,ROWS(AO$3:AO54))</f>
        <v>27.084744429643852</v>
      </c>
      <c r="AQ54" s="35">
        <f t="shared" ca="1" si="15"/>
        <v>1.5187940147770915</v>
      </c>
      <c r="AR54" s="35">
        <f t="shared" si="23"/>
        <v>1</v>
      </c>
      <c r="AS54" s="4">
        <f t="shared" ca="1" si="7"/>
        <v>42</v>
      </c>
      <c r="AT54" s="4">
        <f t="shared" ca="1" si="16"/>
        <v>0.69558350595702501</v>
      </c>
      <c r="AU54" s="4">
        <f ca="1">INDEX($AS$3:$AS$86,MATCH(SMALL($AT$3:$AT$86,ROWS(AT$3:AT54)),$AT$3:$AT$86,0))</f>
        <v>80</v>
      </c>
      <c r="AV54" s="4">
        <f ca="1">SMALL($AS$3:$AS$86,ROWS(AV$3:AV54))</f>
        <v>52</v>
      </c>
      <c r="AW54" s="12">
        <f ca="1">VLOOKUP(SMALL($BB$3:$BB$44,AX54),$BB$3:$BC$44,2,0)</f>
        <v>44</v>
      </c>
      <c r="AX54" s="12">
        <f t="shared" si="26"/>
        <v>26</v>
      </c>
      <c r="BA54" s="12">
        <v>52</v>
      </c>
      <c r="BB54" s="12">
        <f t="shared" ca="1" si="17"/>
        <v>0.83453257266223912</v>
      </c>
      <c r="BC54" s="12">
        <f t="shared" ca="1" si="18"/>
        <v>52</v>
      </c>
    </row>
    <row r="55" spans="1:55" ht="16.5" x14ac:dyDescent="0.3">
      <c r="A55" s="1">
        <v>53</v>
      </c>
      <c r="B55" s="26">
        <f t="shared" ca="1" si="8"/>
        <v>54</v>
      </c>
      <c r="C55" s="27">
        <f t="shared" ca="1" si="8"/>
        <v>54</v>
      </c>
      <c r="D55" s="28">
        <f t="shared" ca="1" si="9"/>
        <v>42</v>
      </c>
      <c r="E55" s="56">
        <f t="shared" ca="1" si="10"/>
        <v>35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15">
        <v>53</v>
      </c>
      <c r="AO55" s="15">
        <f t="shared" ca="1" si="14"/>
        <v>20.686205639863097</v>
      </c>
      <c r="AP55" s="15">
        <f ca="1">SMALL($AO$3:$AO$86,ROWS(AO$3:AO55))</f>
        <v>27.148949837440245</v>
      </c>
      <c r="AQ55" s="35">
        <f t="shared" ca="1" si="15"/>
        <v>1.529104389781351</v>
      </c>
      <c r="AR55" s="35">
        <f t="shared" si="23"/>
        <v>1</v>
      </c>
      <c r="AS55" s="4">
        <f t="shared" ca="1" si="7"/>
        <v>42</v>
      </c>
      <c r="AT55" s="4">
        <f t="shared" ca="1" si="16"/>
        <v>3.9385500298429466E-2</v>
      </c>
      <c r="AU55" s="4">
        <f ca="1">INDEX($AS$3:$AS$86,MATCH(SMALL($AT$3:$AT$86,ROWS(AT$3:AT55)),$AT$3:$AT$86,0))</f>
        <v>54</v>
      </c>
      <c r="AV55" s="4">
        <f ca="1">SMALL($AS$3:$AS$86,ROWS(AV$3:AV55))</f>
        <v>54</v>
      </c>
      <c r="AW55" s="12">
        <f ca="1">VLOOKUP(SMALL($BB$3:$BB$44,AX55),$BB$3:$BC$44,2,0)</f>
        <v>35</v>
      </c>
      <c r="AX55" s="12">
        <f t="shared" si="26"/>
        <v>27</v>
      </c>
      <c r="BA55" s="12">
        <v>53</v>
      </c>
      <c r="BB55" s="12">
        <f t="shared" ca="1" si="17"/>
        <v>0.12395112680624754</v>
      </c>
      <c r="BC55" s="12">
        <f t="shared" ca="1" si="18"/>
        <v>54</v>
      </c>
    </row>
    <row r="56" spans="1:55" ht="16.5" x14ac:dyDescent="0.3">
      <c r="A56" s="1">
        <v>54</v>
      </c>
      <c r="B56" s="26">
        <f t="shared" ca="1" si="8"/>
        <v>49</v>
      </c>
      <c r="C56" s="27">
        <f t="shared" ca="1" si="8"/>
        <v>54</v>
      </c>
      <c r="D56" s="28">
        <f t="shared" ca="1" si="9"/>
        <v>62</v>
      </c>
      <c r="E56" s="56">
        <f t="shared" ca="1" si="10"/>
        <v>79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15">
        <v>52</v>
      </c>
      <c r="AO56" s="15">
        <f t="shared" ca="1" si="14"/>
        <v>29.554155554388004</v>
      </c>
      <c r="AP56" s="15">
        <f ca="1">SMALL($AO$3:$AO$86,ROWS(AO$3:AO56))</f>
        <v>27.260695314070766</v>
      </c>
      <c r="AQ56" s="35">
        <f t="shared" ca="1" si="15"/>
        <v>2.2613454514510472</v>
      </c>
      <c r="AR56" s="35">
        <f t="shared" si="23"/>
        <v>1.5</v>
      </c>
      <c r="AS56" s="4">
        <f t="shared" ca="1" si="7"/>
        <v>62</v>
      </c>
      <c r="AT56" s="4">
        <f t="shared" ca="1" si="16"/>
        <v>0.23519871968710826</v>
      </c>
      <c r="AU56" s="4">
        <f ca="1">INDEX($AS$3:$AS$86,MATCH(SMALL($AT$3:$AT$86,ROWS(AT$3:AT56)),$AT$3:$AT$86,0))</f>
        <v>49</v>
      </c>
      <c r="AV56" s="4">
        <f ca="1">SMALL($AS$3:$AS$86,ROWS(AV$3:AV56))</f>
        <v>54</v>
      </c>
      <c r="AW56" s="12">
        <f ca="1">VLOOKUP(SMALL($BB$45:$BB$86,AX56),$BB$45:$BC$86,2,0)</f>
        <v>79</v>
      </c>
      <c r="AX56" s="12">
        <f t="shared" si="26"/>
        <v>27</v>
      </c>
      <c r="BA56" s="12">
        <v>54</v>
      </c>
      <c r="BB56" s="12">
        <f t="shared" ca="1" si="17"/>
        <v>0.58375226742722108</v>
      </c>
      <c r="BC56" s="12">
        <f t="shared" ca="1" si="18"/>
        <v>54</v>
      </c>
    </row>
    <row r="57" spans="1:55" ht="16.5" x14ac:dyDescent="0.3">
      <c r="A57" s="1">
        <v>55</v>
      </c>
      <c r="B57" s="26">
        <f t="shared" ca="1" si="8"/>
        <v>85</v>
      </c>
      <c r="C57" s="27">
        <f t="shared" ca="1" si="8"/>
        <v>54</v>
      </c>
      <c r="D57" s="28">
        <f t="shared" ca="1" si="9"/>
        <v>61</v>
      </c>
      <c r="E57" s="56">
        <f t="shared" ca="1" si="10"/>
        <v>87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15">
        <v>55</v>
      </c>
      <c r="AO57" s="15">
        <f t="shared" ca="1" si="14"/>
        <v>30.995897159365043</v>
      </c>
      <c r="AP57" s="15">
        <f ca="1">SMALL($AO$3:$AO$86,ROWS(AO$3:AO57))</f>
        <v>27.300224010671577</v>
      </c>
      <c r="AQ57" s="35">
        <f t="shared" ca="1" si="15"/>
        <v>2.2078321560000962</v>
      </c>
      <c r="AR57" s="35">
        <f t="shared" si="23"/>
        <v>2</v>
      </c>
      <c r="AS57" s="4">
        <f t="shared" ca="1" si="7"/>
        <v>61</v>
      </c>
      <c r="AT57" s="4">
        <f t="shared" ca="1" si="16"/>
        <v>0.89000728183250921</v>
      </c>
      <c r="AU57" s="4">
        <f ca="1">INDEX($AS$3:$AS$86,MATCH(SMALL($AT$3:$AT$86,ROWS(AT$3:AT57)),$AT$3:$AT$86,0))</f>
        <v>85</v>
      </c>
      <c r="AV57" s="4">
        <f ca="1">SMALL($AS$3:$AS$86,ROWS(AV$3:AV57))</f>
        <v>54</v>
      </c>
      <c r="AW57" s="12">
        <f ca="1">VLOOKUP(SMALL($BB$45:$BB$86,AX57),$BB$45:$BC$86,2,0)</f>
        <v>87</v>
      </c>
      <c r="AX57" s="12">
        <f t="shared" si="26"/>
        <v>28</v>
      </c>
      <c r="BA57" s="12">
        <v>55</v>
      </c>
      <c r="BB57" s="12">
        <f t="shared" ca="1" si="17"/>
        <v>0.4068120092373062</v>
      </c>
      <c r="BC57" s="12">
        <f t="shared" ca="1" si="18"/>
        <v>54</v>
      </c>
    </row>
    <row r="58" spans="1:55" ht="16.5" x14ac:dyDescent="0.3">
      <c r="A58" s="1">
        <v>56</v>
      </c>
      <c r="B58" s="26">
        <f t="shared" ca="1" si="8"/>
        <v>46</v>
      </c>
      <c r="C58" s="27">
        <f t="shared" ca="1" si="8"/>
        <v>54</v>
      </c>
      <c r="D58" s="28">
        <f t="shared" ca="1" si="9"/>
        <v>39</v>
      </c>
      <c r="E58" s="56">
        <f t="shared" ca="1" si="10"/>
        <v>41</v>
      </c>
      <c r="AN58" s="15">
        <v>56</v>
      </c>
      <c r="AO58" s="15">
        <f t="shared" ca="1" si="14"/>
        <v>29.281074311300372</v>
      </c>
      <c r="AP58" s="15">
        <f ca="1">SMALL($AO$3:$AO$86,ROWS(AO$3:AO58))</f>
        <v>27.507708035730463</v>
      </c>
      <c r="AQ58" s="35">
        <f t="shared" ca="1" si="15"/>
        <v>1.3975454830402394</v>
      </c>
      <c r="AR58" s="35">
        <f t="shared" si="23"/>
        <v>1</v>
      </c>
      <c r="AS58" s="4">
        <f t="shared" ca="1" si="7"/>
        <v>39</v>
      </c>
      <c r="AT58" s="4">
        <f t="shared" ca="1" si="16"/>
        <v>7.071201213230105E-2</v>
      </c>
      <c r="AU58" s="4">
        <f ca="1">INDEX($AS$3:$AS$86,MATCH(SMALL($AT$3:$AT$86,ROWS(AT$3:AT58)),$AT$3:$AT$86,0))</f>
        <v>46</v>
      </c>
      <c r="AV58" s="4">
        <f ca="1">SMALL($AS$3:$AS$86,ROWS(AV$3:AV58))</f>
        <v>54</v>
      </c>
      <c r="AW58" s="12">
        <f ca="1">VLOOKUP(SMALL($BB$3:$BB$44,AX58),$BB$3:$BC$44,2,0)</f>
        <v>41</v>
      </c>
      <c r="AX58" s="12">
        <f t="shared" si="26"/>
        <v>28</v>
      </c>
      <c r="BA58" s="12">
        <v>56</v>
      </c>
      <c r="BB58" s="12">
        <f t="shared" ca="1" si="17"/>
        <v>3.355936409577065E-2</v>
      </c>
      <c r="BC58" s="12">
        <f t="shared" ca="1" si="18"/>
        <v>54</v>
      </c>
    </row>
    <row r="59" spans="1:55" ht="16.5" x14ac:dyDescent="0.3">
      <c r="A59" s="1">
        <v>57</v>
      </c>
      <c r="B59" s="26">
        <f t="shared" ca="1" si="8"/>
        <v>46</v>
      </c>
      <c r="C59" s="27">
        <f t="shared" ca="1" si="8"/>
        <v>55</v>
      </c>
      <c r="D59" s="28">
        <f t="shared" ca="1" si="9"/>
        <v>51</v>
      </c>
      <c r="E59" s="56">
        <f t="shared" ca="1" si="10"/>
        <v>26</v>
      </c>
      <c r="AN59" s="15">
        <v>58</v>
      </c>
      <c r="AO59" s="15">
        <f t="shared" ca="1" si="14"/>
        <v>22.119899194902143</v>
      </c>
      <c r="AP59" s="15">
        <f ca="1">SMALL($AO$3:$AO$86,ROWS(AO$3:AO59))</f>
        <v>27.74820271912828</v>
      </c>
      <c r="AQ59" s="35">
        <f t="shared" ca="1" si="15"/>
        <v>1.8139801295311124</v>
      </c>
      <c r="AR59" s="35">
        <f t="shared" si="23"/>
        <v>1</v>
      </c>
      <c r="AS59" s="4">
        <f t="shared" ca="1" si="7"/>
        <v>51</v>
      </c>
      <c r="AT59" s="4">
        <f t="shared" ca="1" si="16"/>
        <v>0.80350005067498054</v>
      </c>
      <c r="AU59" s="4">
        <f ca="1">INDEX($AS$3:$AS$86,MATCH(SMALL($AT$3:$AT$86,ROWS(AT$3:AT59)),$AT$3:$AT$86,0))</f>
        <v>46</v>
      </c>
      <c r="AV59" s="4">
        <f ca="1">SMALL($AS$3:$AS$86,ROWS(AV$3:AV59))</f>
        <v>55</v>
      </c>
      <c r="AW59" s="12">
        <f ca="1">VLOOKUP(SMALL($BB$3:$BB$44,AX59),$BB$3:$BC$44,2,0)</f>
        <v>26</v>
      </c>
      <c r="AX59" s="12">
        <f t="shared" si="26"/>
        <v>29</v>
      </c>
      <c r="BA59" s="12">
        <v>57</v>
      </c>
      <c r="BB59" s="12">
        <f t="shared" ca="1" si="17"/>
        <v>0.23738211590349778</v>
      </c>
      <c r="BC59" s="12">
        <f t="shared" ca="1" si="18"/>
        <v>55</v>
      </c>
    </row>
    <row r="60" spans="1:55" ht="16.5" x14ac:dyDescent="0.3">
      <c r="A60" s="1">
        <v>58</v>
      </c>
      <c r="B60" s="26">
        <f t="shared" ca="1" si="8"/>
        <v>42</v>
      </c>
      <c r="C60" s="27">
        <f t="shared" ca="1" si="8"/>
        <v>55</v>
      </c>
      <c r="D60" s="28">
        <f t="shared" ca="1" si="9"/>
        <v>54</v>
      </c>
      <c r="E60" s="56">
        <f t="shared" ca="1" si="10"/>
        <v>55</v>
      </c>
      <c r="AN60" s="15">
        <v>62</v>
      </c>
      <c r="AO60" s="15">
        <f t="shared" ca="1" si="14"/>
        <v>19.476417947036825</v>
      </c>
      <c r="AP60" s="15">
        <f ca="1">SMALL($AO$3:$AO$86,ROWS(AO$3:AO60))</f>
        <v>27.801754387411016</v>
      </c>
      <c r="AQ60" s="35">
        <f t="shared" ca="1" si="15"/>
        <v>1.9101174776127441</v>
      </c>
      <c r="AR60" s="35">
        <f t="shared" si="23"/>
        <v>1.5</v>
      </c>
      <c r="AS60" s="4">
        <f t="shared" ca="1" si="7"/>
        <v>54</v>
      </c>
      <c r="AT60" s="4">
        <f t="shared" ca="1" si="16"/>
        <v>3.3875616628048388E-2</v>
      </c>
      <c r="AU60" s="4">
        <f ca="1">INDEX($AS$3:$AS$86,MATCH(SMALL($AT$3:$AT$86,ROWS(AT$3:AT60)),$AT$3:$AT$86,0))</f>
        <v>42</v>
      </c>
      <c r="AV60" s="4">
        <f ca="1">SMALL($AS$3:$AS$86,ROWS(AV$3:AV60))</f>
        <v>55</v>
      </c>
      <c r="AW60" s="12">
        <f ca="1">VLOOKUP(SMALL($BB$45:$BB$86,AX60),$BB$45:$BC$86,2,0)</f>
        <v>55</v>
      </c>
      <c r="AX60" s="12">
        <f t="shared" si="26"/>
        <v>29</v>
      </c>
      <c r="BA60" s="12">
        <v>58</v>
      </c>
      <c r="BB60" s="12">
        <f t="shared" ca="1" si="17"/>
        <v>0.71952541606038145</v>
      </c>
      <c r="BC60" s="12">
        <f t="shared" ca="1" si="18"/>
        <v>55</v>
      </c>
    </row>
    <row r="61" spans="1:55" ht="16.5" x14ac:dyDescent="0.3">
      <c r="A61" s="1">
        <v>59</v>
      </c>
      <c r="B61" s="26">
        <f t="shared" ca="1" si="8"/>
        <v>29</v>
      </c>
      <c r="C61" s="27">
        <f t="shared" ca="1" si="8"/>
        <v>56</v>
      </c>
      <c r="D61" s="28">
        <f t="shared" ca="1" si="9"/>
        <v>71</v>
      </c>
      <c r="E61" s="56">
        <f t="shared" ca="1" si="10"/>
        <v>73</v>
      </c>
      <c r="AN61" s="15">
        <v>57</v>
      </c>
      <c r="AO61" s="15">
        <f t="shared" ca="1" si="14"/>
        <v>25.118053523740269</v>
      </c>
      <c r="AP61" s="15">
        <f ca="1">SMALL($AO$3:$AO$86,ROWS(AO$3:AO61))</f>
        <v>27.83940530078976</v>
      </c>
      <c r="AQ61" s="35">
        <f t="shared" ca="1" si="15"/>
        <v>2.5205862247348536</v>
      </c>
      <c r="AR61" s="35">
        <f t="shared" si="23"/>
        <v>2</v>
      </c>
      <c r="AS61" s="4">
        <f t="shared" ca="1" si="7"/>
        <v>71</v>
      </c>
      <c r="AT61" s="4">
        <f t="shared" ca="1" si="16"/>
        <v>0.97347846623213197</v>
      </c>
      <c r="AU61" s="4">
        <f ca="1">INDEX($AS$3:$AS$86,MATCH(SMALL($AT$3:$AT$86,ROWS(AT$3:AT61)),$AT$3:$AT$86,0))</f>
        <v>29</v>
      </c>
      <c r="AV61" s="4">
        <f ca="1">SMALL($AS$3:$AS$86,ROWS(AV$3:AV61))</f>
        <v>56</v>
      </c>
      <c r="AW61" s="12">
        <f ca="1">VLOOKUP(SMALL($BB$45:$BB$86,AX61),$BB$45:$BC$86,2,0)</f>
        <v>73</v>
      </c>
      <c r="AX61" s="12">
        <f t="shared" si="26"/>
        <v>30</v>
      </c>
      <c r="BA61" s="12">
        <v>59</v>
      </c>
      <c r="BB61" s="12">
        <f t="shared" ca="1" si="17"/>
        <v>0.58420866108617997</v>
      </c>
      <c r="BC61" s="12">
        <f t="shared" ca="1" si="18"/>
        <v>56</v>
      </c>
    </row>
    <row r="62" spans="1:55" ht="16.5" x14ac:dyDescent="0.3">
      <c r="A62" s="1">
        <v>60</v>
      </c>
      <c r="B62" s="26">
        <f t="shared" ca="1" si="8"/>
        <v>55</v>
      </c>
      <c r="C62" s="27">
        <f t="shared" ca="1" si="8"/>
        <v>57</v>
      </c>
      <c r="D62" s="28">
        <f t="shared" ca="1" si="9"/>
        <v>39</v>
      </c>
      <c r="E62" s="56">
        <f t="shared" ca="1" si="10"/>
        <v>28</v>
      </c>
      <c r="AN62" s="15">
        <v>59</v>
      </c>
      <c r="AO62" s="15">
        <f t="shared" ca="1" si="14"/>
        <v>29.70223554816571</v>
      </c>
      <c r="AP62" s="15">
        <f ca="1">SMALL($AO$3:$AO$86,ROWS(AO$3:AO62))</f>
        <v>27.969060301080724</v>
      </c>
      <c r="AQ62" s="35">
        <f t="shared" ca="1" si="15"/>
        <v>1.367624557538569</v>
      </c>
      <c r="AR62" s="35">
        <f t="shared" si="23"/>
        <v>1</v>
      </c>
      <c r="AS62" s="4">
        <f t="shared" ca="1" si="7"/>
        <v>39</v>
      </c>
      <c r="AT62" s="4">
        <f t="shared" ca="1" si="16"/>
        <v>0.47319165797446294</v>
      </c>
      <c r="AU62" s="4">
        <f ca="1">INDEX($AS$3:$AS$86,MATCH(SMALL($AT$3:$AT$86,ROWS(AT$3:AT62)),$AT$3:$AT$86,0))</f>
        <v>55</v>
      </c>
      <c r="AV62" s="4">
        <f ca="1">SMALL($AS$3:$AS$86,ROWS(AV$3:AV62))</f>
        <v>57</v>
      </c>
      <c r="AW62" s="12">
        <f ca="1">VLOOKUP(SMALL($BB$3:$BB$44,AX62),$BB$3:$BC$44,2,0)</f>
        <v>28</v>
      </c>
      <c r="AX62" s="12">
        <f t="shared" si="26"/>
        <v>30</v>
      </c>
      <c r="BA62" s="12">
        <v>60</v>
      </c>
      <c r="BB62" s="12">
        <f t="shared" ca="1" si="17"/>
        <v>0.11039850195578915</v>
      </c>
      <c r="BC62" s="12">
        <f t="shared" ca="1" si="18"/>
        <v>57</v>
      </c>
    </row>
    <row r="63" spans="1:55" ht="16.5" x14ac:dyDescent="0.3">
      <c r="A63" s="1">
        <v>61</v>
      </c>
      <c r="B63" s="26">
        <f t="shared" ca="1" si="8"/>
        <v>55</v>
      </c>
      <c r="C63" s="27">
        <f t="shared" ca="1" si="8"/>
        <v>57</v>
      </c>
      <c r="D63" s="28">
        <f t="shared" ca="1" si="9"/>
        <v>44</v>
      </c>
      <c r="E63" s="56">
        <f t="shared" ca="1" si="10"/>
        <v>34</v>
      </c>
      <c r="AN63" s="15">
        <v>60</v>
      </c>
      <c r="AO63" s="15">
        <f t="shared" ca="1" si="14"/>
        <v>25.240915595074771</v>
      </c>
      <c r="AP63" s="15">
        <f ca="1">SMALL($AO$3:$AO$86,ROWS(AO$3:AO63))</f>
        <v>28.075830594715114</v>
      </c>
      <c r="AQ63" s="35">
        <f t="shared" ca="1" si="15"/>
        <v>1.5482117749929549</v>
      </c>
      <c r="AR63" s="35">
        <f t="shared" si="23"/>
        <v>1</v>
      </c>
      <c r="AS63" s="4">
        <f t="shared" ca="1" si="7"/>
        <v>44</v>
      </c>
      <c r="AT63" s="4">
        <f t="shared" ca="1" si="16"/>
        <v>0.16413722511163076</v>
      </c>
      <c r="AU63" s="4">
        <f ca="1">INDEX($AS$3:$AS$86,MATCH(SMALL($AT$3:$AT$86,ROWS(AT$3:AT63)),$AT$3:$AT$86,0))</f>
        <v>55</v>
      </c>
      <c r="AV63" s="4">
        <f ca="1">SMALL($AS$3:$AS$86,ROWS(AV$3:AV63))</f>
        <v>57</v>
      </c>
      <c r="AW63" s="12">
        <f ca="1">VLOOKUP(SMALL($BB$3:$BB$44,AX63),$BB$3:$BC$44,2,0)</f>
        <v>34</v>
      </c>
      <c r="AX63" s="12">
        <f t="shared" si="26"/>
        <v>31</v>
      </c>
      <c r="BA63" s="12">
        <v>61</v>
      </c>
      <c r="BB63" s="12">
        <f t="shared" ca="1" si="17"/>
        <v>0.27804960195966777</v>
      </c>
      <c r="BC63" s="12">
        <f t="shared" ca="1" si="18"/>
        <v>57</v>
      </c>
    </row>
    <row r="64" spans="1:55" ht="16.5" x14ac:dyDescent="0.3">
      <c r="A64" s="1">
        <v>62</v>
      </c>
      <c r="B64" s="26">
        <f t="shared" ca="1" si="8"/>
        <v>73</v>
      </c>
      <c r="C64" s="27">
        <f t="shared" ca="1" si="8"/>
        <v>58</v>
      </c>
      <c r="D64" s="28">
        <f t="shared" ca="1" si="9"/>
        <v>70</v>
      </c>
      <c r="E64" s="56">
        <f t="shared" ca="1" si="10"/>
        <v>66</v>
      </c>
      <c r="AN64" s="15">
        <v>61</v>
      </c>
      <c r="AO64" s="15">
        <f t="shared" ca="1" si="14"/>
        <v>21.644660487782055</v>
      </c>
      <c r="AP64" s="15">
        <f ca="1">SMALL($AO$3:$AO$86,ROWS(AO$3:AO64))</f>
        <v>28.354021179498165</v>
      </c>
      <c r="AQ64" s="35">
        <f t="shared" ca="1" si="15"/>
        <v>2.450194288823254</v>
      </c>
      <c r="AR64" s="35">
        <f t="shared" si="23"/>
        <v>1.5</v>
      </c>
      <c r="AS64" s="4">
        <f t="shared" ca="1" si="7"/>
        <v>70</v>
      </c>
      <c r="AT64" s="4">
        <f t="shared" ca="1" si="16"/>
        <v>0.37816351014697935</v>
      </c>
      <c r="AU64" s="4">
        <f ca="1">INDEX($AS$3:$AS$86,MATCH(SMALL($AT$3:$AT$86,ROWS(AT$3:AT64)),$AT$3:$AT$86,0))</f>
        <v>73</v>
      </c>
      <c r="AV64" s="4">
        <f ca="1">SMALL($AS$3:$AS$86,ROWS(AV$3:AV64))</f>
        <v>58</v>
      </c>
      <c r="AW64" s="12">
        <f ca="1">VLOOKUP(SMALL($BB$45:$BB$86,AX64),$BB$45:$BC$86,2,0)</f>
        <v>66</v>
      </c>
      <c r="AX64" s="12">
        <f t="shared" si="26"/>
        <v>31</v>
      </c>
      <c r="BA64" s="12">
        <v>62</v>
      </c>
      <c r="BB64" s="12">
        <f t="shared" ca="1" si="17"/>
        <v>0.38024400658036328</v>
      </c>
      <c r="BC64" s="12">
        <f t="shared" ca="1" si="18"/>
        <v>58</v>
      </c>
    </row>
    <row r="65" spans="1:55" ht="16.5" x14ac:dyDescent="0.3">
      <c r="A65" s="1">
        <v>63</v>
      </c>
      <c r="B65" s="26">
        <f t="shared" ca="1" si="8"/>
        <v>35</v>
      </c>
      <c r="C65" s="27">
        <f t="shared" ca="1" si="8"/>
        <v>59</v>
      </c>
      <c r="D65" s="28">
        <f t="shared" ca="1" si="9"/>
        <v>86</v>
      </c>
      <c r="E65" s="56">
        <f t="shared" ca="1" si="10"/>
        <v>62</v>
      </c>
      <c r="AN65" s="15">
        <v>64</v>
      </c>
      <c r="AO65" s="15">
        <f t="shared" ca="1" si="14"/>
        <v>18.819002163652907</v>
      </c>
      <c r="AP65" s="15">
        <f ca="1">SMALL($AO$3:$AO$86,ROWS(AO$3:AO65))</f>
        <v>28.859951125336309</v>
      </c>
      <c r="AQ65" s="35">
        <f t="shared" ca="1" si="15"/>
        <v>2.9608446786176534</v>
      </c>
      <c r="AR65" s="35">
        <f t="shared" si="23"/>
        <v>2</v>
      </c>
      <c r="AS65" s="4">
        <f t="shared" ca="1" si="7"/>
        <v>86</v>
      </c>
      <c r="AT65" s="4">
        <f t="shared" ca="1" si="16"/>
        <v>0.53831237642556451</v>
      </c>
      <c r="AU65" s="4">
        <f ca="1">INDEX($AS$3:$AS$86,MATCH(SMALL($AT$3:$AT$86,ROWS(AT$3:AT65)),$AT$3:$AT$86,0))</f>
        <v>35</v>
      </c>
      <c r="AV65" s="4">
        <f ca="1">SMALL($AS$3:$AS$86,ROWS(AV$3:AV65))</f>
        <v>59</v>
      </c>
      <c r="AW65" s="12">
        <f ca="1">VLOOKUP(SMALL($BB$45:$BB$86,AX65),$BB$45:$BC$86,2,0)</f>
        <v>62</v>
      </c>
      <c r="AX65" s="12">
        <f t="shared" si="26"/>
        <v>32</v>
      </c>
      <c r="BA65" s="12">
        <v>63</v>
      </c>
      <c r="BB65" s="12">
        <f t="shared" ca="1" si="17"/>
        <v>0.4332592596212268</v>
      </c>
      <c r="BC65" s="12">
        <f t="shared" ca="1" si="18"/>
        <v>59</v>
      </c>
    </row>
    <row r="66" spans="1:55" ht="16.5" x14ac:dyDescent="0.3">
      <c r="A66" s="1">
        <v>64</v>
      </c>
      <c r="B66" s="26">
        <f t="shared" ca="1" si="8"/>
        <v>26</v>
      </c>
      <c r="C66" s="27">
        <f t="shared" ca="1" si="8"/>
        <v>61</v>
      </c>
      <c r="D66" s="28">
        <f t="shared" ca="1" si="9"/>
        <v>56</v>
      </c>
      <c r="E66" s="56">
        <f t="shared" ca="1" si="10"/>
        <v>38</v>
      </c>
      <c r="AN66" s="15">
        <v>63</v>
      </c>
      <c r="AO66" s="15">
        <f t="shared" ca="1" si="14"/>
        <v>19.608318429148898</v>
      </c>
      <c r="AP66" s="15">
        <f ca="1">SMALL($AO$3:$AO$86,ROWS(AO$3:AO66))</f>
        <v>29.16505284908876</v>
      </c>
      <c r="AQ66" s="35">
        <f t="shared" ca="1" si="15"/>
        <v>1.9018958512660347</v>
      </c>
      <c r="AR66" s="35">
        <f t="shared" si="23"/>
        <v>1</v>
      </c>
      <c r="AS66" s="4">
        <f t="shared" ca="1" si="7"/>
        <v>56</v>
      </c>
      <c r="AT66" s="4">
        <f t="shared" ca="1" si="16"/>
        <v>0.57904733203747516</v>
      </c>
      <c r="AU66" s="4">
        <f ca="1">INDEX($AS$3:$AS$86,MATCH(SMALL($AT$3:$AT$86,ROWS(AT$3:AT66)),$AT$3:$AT$86,0))</f>
        <v>26</v>
      </c>
      <c r="AV66" s="4">
        <f ca="1">SMALL($AS$3:$AS$86,ROWS(AV$3:AV66))</f>
        <v>61</v>
      </c>
      <c r="AW66" s="12">
        <f ca="1">VLOOKUP(SMALL($BB$3:$BB$44,AX66),$BB$3:$BC$44,2,0)</f>
        <v>38</v>
      </c>
      <c r="AX66" s="12">
        <f t="shared" si="26"/>
        <v>32</v>
      </c>
      <c r="BA66" s="12">
        <v>64</v>
      </c>
      <c r="BB66" s="12">
        <f t="shared" ca="1" si="17"/>
        <v>0.81935013206888352</v>
      </c>
      <c r="BC66" s="12">
        <f t="shared" ca="1" si="18"/>
        <v>61</v>
      </c>
    </row>
    <row r="67" spans="1:55" ht="16.5" x14ac:dyDescent="0.3">
      <c r="A67" s="1">
        <v>65</v>
      </c>
      <c r="B67" s="26">
        <f t="shared" ca="1" si="8"/>
        <v>36</v>
      </c>
      <c r="C67" s="27">
        <f t="shared" ca="1" si="8"/>
        <v>62</v>
      </c>
      <c r="D67" s="28">
        <f t="shared" ca="1" si="9"/>
        <v>44</v>
      </c>
      <c r="E67" s="56">
        <f t="shared" ca="1" si="10"/>
        <v>43</v>
      </c>
      <c r="AN67" s="15">
        <v>68</v>
      </c>
      <c r="AO67" s="15">
        <f t="shared" ca="1" si="14"/>
        <v>25.0110067551981</v>
      </c>
      <c r="AP67" s="15">
        <f ca="1">SMALL($AO$3:$AO$86,ROWS(AO$3:AO67))</f>
        <v>29.281074311300372</v>
      </c>
      <c r="AQ67" s="35">
        <f t="shared" ca="1" si="15"/>
        <v>1.4751443832425872</v>
      </c>
      <c r="AR67" s="35">
        <f t="shared" si="23"/>
        <v>1</v>
      </c>
      <c r="AS67" s="4">
        <f t="shared" ref="AS67:AS86" ca="1" si="27">ROUNDUP(AP67*AQ67,0)</f>
        <v>44</v>
      </c>
      <c r="AT67" s="4">
        <f t="shared" ca="1" si="16"/>
        <v>0.26983306349141134</v>
      </c>
      <c r="AU67" s="4">
        <f ca="1">INDEX($AS$3:$AS$86,MATCH(SMALL($AT$3:$AT$86,ROWS(AT$3:AT67)),$AT$3:$AT$86,0))</f>
        <v>36</v>
      </c>
      <c r="AV67" s="4">
        <f ca="1">SMALL($AS$3:$AS$86,ROWS(AV$3:AV67))</f>
        <v>62</v>
      </c>
      <c r="AW67" s="12">
        <f ca="1">VLOOKUP(SMALL($BB$3:$BB$44,AX67),$BB$3:$BC$44,2,0)</f>
        <v>43</v>
      </c>
      <c r="AX67" s="12">
        <f t="shared" si="26"/>
        <v>33</v>
      </c>
      <c r="BA67" s="12">
        <v>65</v>
      </c>
      <c r="BB67" s="12">
        <f t="shared" ca="1" si="17"/>
        <v>0.9831404514451203</v>
      </c>
      <c r="BC67" s="12">
        <f t="shared" ca="1" si="18"/>
        <v>62</v>
      </c>
    </row>
    <row r="68" spans="1:55" ht="16.5" x14ac:dyDescent="0.3">
      <c r="A68" s="1">
        <v>66</v>
      </c>
      <c r="B68" s="26">
        <f t="shared" ref="B68:C86" ca="1" si="28">AU68</f>
        <v>39</v>
      </c>
      <c r="C68" s="27">
        <f t="shared" ca="1" si="28"/>
        <v>62</v>
      </c>
      <c r="D68" s="28">
        <f t="shared" ref="D68:D86" ca="1" si="29">AS68</f>
        <v>66</v>
      </c>
      <c r="E68" s="56">
        <f t="shared" ref="E68:E86" ca="1" si="30">AW68</f>
        <v>68</v>
      </c>
      <c r="AN68" s="15">
        <v>66</v>
      </c>
      <c r="AO68" s="15">
        <f t="shared" ref="AO68:AO86" ca="1" si="31">ABS(_xlfn.NORM.INV(RAND(),$AQ$1,$AS$1))</f>
        <v>31.929832380746344</v>
      </c>
      <c r="AP68" s="15">
        <f ca="1">SMALL($AO$3:$AO$86,ROWS(AO$3:AO68))</f>
        <v>29.403268168153183</v>
      </c>
      <c r="AQ68" s="35">
        <f t="shared" ref="AQ68:AQ86" ca="1" si="32">AR68+RAND()</f>
        <v>2.2224922025284326</v>
      </c>
      <c r="AR68" s="35">
        <f t="shared" si="23"/>
        <v>1.5</v>
      </c>
      <c r="AS68" s="4">
        <f t="shared" ca="1" si="27"/>
        <v>66</v>
      </c>
      <c r="AT68" s="4">
        <f t="shared" ref="AT68:AT86" ca="1" si="33">RAND()</f>
        <v>0.59129795253518214</v>
      </c>
      <c r="AU68" s="4">
        <f ca="1">INDEX($AS$3:$AS$86,MATCH(SMALL($AT$3:$AT$86,ROWS(AT$3:AT68)),$AT$3:$AT$86,0))</f>
        <v>39</v>
      </c>
      <c r="AV68" s="4">
        <f ca="1">SMALL($AS$3:$AS$86,ROWS(AV$3:AV68))</f>
        <v>62</v>
      </c>
      <c r="AW68" s="12">
        <f ca="1">VLOOKUP(SMALL($BB$45:$BB$86,AX68),$BB$45:$BC$86,2,0)</f>
        <v>68</v>
      </c>
      <c r="AX68" s="12">
        <f t="shared" si="26"/>
        <v>33</v>
      </c>
      <c r="BA68" s="12">
        <v>66</v>
      </c>
      <c r="BB68" s="12">
        <f t="shared" ref="BB68:BB86" ca="1" si="34">RAND()</f>
        <v>0.78474139371026352</v>
      </c>
      <c r="BC68" s="12">
        <f t="shared" ref="BC68:BC86" ca="1" si="35">AV68</f>
        <v>62</v>
      </c>
    </row>
    <row r="69" spans="1:55" ht="16.5" x14ac:dyDescent="0.3">
      <c r="A69" s="1">
        <v>67</v>
      </c>
      <c r="B69" s="26">
        <f t="shared" ca="1" si="28"/>
        <v>43</v>
      </c>
      <c r="C69" s="27">
        <f t="shared" ca="1" si="28"/>
        <v>63</v>
      </c>
      <c r="D69" s="28">
        <f t="shared" ca="1" si="29"/>
        <v>80</v>
      </c>
      <c r="E69" s="56">
        <f t="shared" ca="1" si="30"/>
        <v>49</v>
      </c>
      <c r="AN69" s="15">
        <v>67</v>
      </c>
      <c r="AO69" s="15">
        <f t="shared" ca="1" si="31"/>
        <v>27.969060301080724</v>
      </c>
      <c r="AP69" s="15">
        <f ca="1">SMALL($AO$3:$AO$86,ROWS(AO$3:AO69))</f>
        <v>29.5130553700089</v>
      </c>
      <c r="AQ69" s="35">
        <f t="shared" ca="1" si="32"/>
        <v>2.7077272427273575</v>
      </c>
      <c r="AR69" s="35">
        <f t="shared" si="23"/>
        <v>2</v>
      </c>
      <c r="AS69" s="4">
        <f t="shared" ca="1" si="27"/>
        <v>80</v>
      </c>
      <c r="AT69" s="4">
        <f t="shared" ca="1" si="33"/>
        <v>0.64193050911374294</v>
      </c>
      <c r="AU69" s="4">
        <f ca="1">INDEX($AS$3:$AS$86,MATCH(SMALL($AT$3:$AT$86,ROWS(AT$3:AT69)),$AT$3:$AT$86,0))</f>
        <v>43</v>
      </c>
      <c r="AV69" s="4">
        <f ca="1">SMALL($AS$3:$AS$86,ROWS(AV$3:AV69))</f>
        <v>63</v>
      </c>
      <c r="AW69" s="12">
        <f ca="1">VLOOKUP(SMALL($BB$45:$BB$86,AX69),$BB$45:$BC$86,2,0)</f>
        <v>49</v>
      </c>
      <c r="AX69" s="12">
        <f t="shared" si="26"/>
        <v>34</v>
      </c>
      <c r="BA69" s="12">
        <v>67</v>
      </c>
      <c r="BB69" s="12">
        <f t="shared" ca="1" si="34"/>
        <v>7.5867295342474717E-2</v>
      </c>
      <c r="BC69" s="12">
        <f t="shared" ca="1" si="35"/>
        <v>63</v>
      </c>
    </row>
    <row r="70" spans="1:55" ht="16.5" x14ac:dyDescent="0.3">
      <c r="A70" s="1">
        <v>68</v>
      </c>
      <c r="B70" s="26">
        <f t="shared" ca="1" si="28"/>
        <v>54</v>
      </c>
      <c r="C70" s="27">
        <f t="shared" ca="1" si="28"/>
        <v>64</v>
      </c>
      <c r="D70" s="28">
        <f t="shared" ca="1" si="29"/>
        <v>48</v>
      </c>
      <c r="E70" s="56">
        <f t="shared" ca="1" si="30"/>
        <v>46</v>
      </c>
      <c r="AN70" s="15">
        <v>65</v>
      </c>
      <c r="AO70" s="15">
        <f t="shared" ca="1" si="31"/>
        <v>22.117230066245646</v>
      </c>
      <c r="AP70" s="15">
        <f ca="1">SMALL($AO$3:$AO$86,ROWS(AO$3:AO70))</f>
        <v>29.554155554388004</v>
      </c>
      <c r="AQ70" s="35">
        <f t="shared" ca="1" si="32"/>
        <v>1.6204139523580974</v>
      </c>
      <c r="AR70" s="35">
        <f t="shared" si="23"/>
        <v>1</v>
      </c>
      <c r="AS70" s="4">
        <f t="shared" ca="1" si="27"/>
        <v>48</v>
      </c>
      <c r="AT70" s="4">
        <f t="shared" ca="1" si="33"/>
        <v>0.61534373140025922</v>
      </c>
      <c r="AU70" s="4">
        <f ca="1">INDEX($AS$3:$AS$86,MATCH(SMALL($AT$3:$AT$86,ROWS(AT$3:AT70)),$AT$3:$AT$86,0))</f>
        <v>54</v>
      </c>
      <c r="AV70" s="4">
        <f ca="1">SMALL($AS$3:$AS$86,ROWS(AV$3:AV70))</f>
        <v>64</v>
      </c>
      <c r="AW70" s="12">
        <f ca="1">VLOOKUP(SMALL($BB$3:$BB$44,AX70),$BB$3:$BC$44,2,0)</f>
        <v>46</v>
      </c>
      <c r="AX70" s="12">
        <f t="shared" si="26"/>
        <v>34</v>
      </c>
      <c r="BA70" s="12">
        <v>68</v>
      </c>
      <c r="BB70" s="12">
        <f t="shared" ca="1" si="34"/>
        <v>0.62538779878613582</v>
      </c>
      <c r="BC70" s="12">
        <f t="shared" ca="1" si="35"/>
        <v>64</v>
      </c>
    </row>
    <row r="71" spans="1:55" ht="16.5" x14ac:dyDescent="0.3">
      <c r="A71" s="1">
        <v>69</v>
      </c>
      <c r="B71" s="26">
        <f t="shared" ca="1" si="28"/>
        <v>39</v>
      </c>
      <c r="C71" s="27">
        <f t="shared" ca="1" si="28"/>
        <v>65</v>
      </c>
      <c r="D71" s="28">
        <f t="shared" ca="1" si="29"/>
        <v>58</v>
      </c>
      <c r="E71" s="56">
        <f t="shared" ca="1" si="30"/>
        <v>29</v>
      </c>
      <c r="AN71" s="15">
        <v>69</v>
      </c>
      <c r="AO71" s="15">
        <f t="shared" ca="1" si="31"/>
        <v>18.559976117160247</v>
      </c>
      <c r="AP71" s="15">
        <f ca="1">SMALL($AO$3:$AO$86,ROWS(AO$3:AO71))</f>
        <v>29.70223554816571</v>
      </c>
      <c r="AQ71" s="35">
        <f t="shared" ca="1" si="32"/>
        <v>1.9202208023413032</v>
      </c>
      <c r="AR71" s="35">
        <f t="shared" si="23"/>
        <v>1</v>
      </c>
      <c r="AS71" s="4">
        <f t="shared" ca="1" si="27"/>
        <v>58</v>
      </c>
      <c r="AT71" s="4">
        <f t="shared" ca="1" si="33"/>
        <v>0.14944735003588527</v>
      </c>
      <c r="AU71" s="4">
        <f ca="1">INDEX($AS$3:$AS$86,MATCH(SMALL($AT$3:$AT$86,ROWS(AT$3:AT71)),$AT$3:$AT$86,0))</f>
        <v>39</v>
      </c>
      <c r="AV71" s="4">
        <f ca="1">SMALL($AS$3:$AS$86,ROWS(AV$3:AV71))</f>
        <v>65</v>
      </c>
      <c r="AW71" s="12">
        <f ca="1">VLOOKUP(SMALL($BB$3:$BB$44,AX71),$BB$3:$BC$44,2,0)</f>
        <v>29</v>
      </c>
      <c r="AX71" s="12">
        <f t="shared" si="26"/>
        <v>35</v>
      </c>
      <c r="BA71" s="12">
        <v>69</v>
      </c>
      <c r="BB71" s="12">
        <f t="shared" ca="1" si="34"/>
        <v>0.49370513207383138</v>
      </c>
      <c r="BC71" s="12">
        <f t="shared" ca="1" si="35"/>
        <v>65</v>
      </c>
    </row>
    <row r="72" spans="1:55" ht="16.5" x14ac:dyDescent="0.3">
      <c r="A72" s="1">
        <v>70</v>
      </c>
      <c r="B72" s="26">
        <f t="shared" ca="1" si="28"/>
        <v>51</v>
      </c>
      <c r="C72" s="27">
        <f t="shared" ca="1" si="28"/>
        <v>65</v>
      </c>
      <c r="D72" s="28">
        <f t="shared" ca="1" si="29"/>
        <v>54</v>
      </c>
      <c r="E72" s="56">
        <f t="shared" ca="1" si="30"/>
        <v>61</v>
      </c>
      <c r="AN72" s="15">
        <v>70</v>
      </c>
      <c r="AO72" s="15">
        <f t="shared" ca="1" si="31"/>
        <v>26.194924330258655</v>
      </c>
      <c r="AP72" s="15">
        <f ca="1">SMALL($AO$3:$AO$86,ROWS(AO$3:AO72))</f>
        <v>29.722930779744129</v>
      </c>
      <c r="AQ72" s="35">
        <f t="shared" ca="1" si="32"/>
        <v>1.8084741014186156</v>
      </c>
      <c r="AR72" s="35">
        <f t="shared" ref="AR72:AR86" si="36">AR68</f>
        <v>1.5</v>
      </c>
      <c r="AS72" s="4">
        <f t="shared" ca="1" si="27"/>
        <v>54</v>
      </c>
      <c r="AT72" s="4">
        <f t="shared" ca="1" si="33"/>
        <v>0.4172061838909803</v>
      </c>
      <c r="AU72" s="4">
        <f ca="1">INDEX($AS$3:$AS$86,MATCH(SMALL($AT$3:$AT$86,ROWS(AT$3:AT72)),$AT$3:$AT$86,0))</f>
        <v>51</v>
      </c>
      <c r="AV72" s="4">
        <f ca="1">SMALL($AS$3:$AS$86,ROWS(AV$3:AV72))</f>
        <v>65</v>
      </c>
      <c r="AW72" s="12">
        <f ca="1">VLOOKUP(SMALL($BB$45:$BB$86,AX72),$BB$45:$BC$86,2,0)</f>
        <v>61</v>
      </c>
      <c r="AX72" s="12">
        <f t="shared" si="26"/>
        <v>35</v>
      </c>
      <c r="BA72" s="12">
        <v>70</v>
      </c>
      <c r="BB72" s="12">
        <f t="shared" ca="1" si="34"/>
        <v>0.20923356908788981</v>
      </c>
      <c r="BC72" s="12">
        <f t="shared" ca="1" si="35"/>
        <v>65</v>
      </c>
    </row>
    <row r="73" spans="1:55" ht="16.5" x14ac:dyDescent="0.3">
      <c r="A73" s="1">
        <v>71</v>
      </c>
      <c r="B73" s="26">
        <f t="shared" ca="1" si="28"/>
        <v>19</v>
      </c>
      <c r="C73" s="27">
        <f t="shared" ca="1" si="28"/>
        <v>66</v>
      </c>
      <c r="D73" s="28">
        <f t="shared" ca="1" si="29"/>
        <v>87</v>
      </c>
      <c r="E73" s="56">
        <f t="shared" ca="1" si="30"/>
        <v>52</v>
      </c>
      <c r="AN73" s="15">
        <v>72</v>
      </c>
      <c r="AO73" s="15">
        <f t="shared" ca="1" si="31"/>
        <v>32.43852377534229</v>
      </c>
      <c r="AP73" s="15">
        <f ca="1">SMALL($AO$3:$AO$86,ROWS(AO$3:AO73))</f>
        <v>29.950670146447614</v>
      </c>
      <c r="AQ73" s="35">
        <f t="shared" ca="1" si="32"/>
        <v>2.9038776470207859</v>
      </c>
      <c r="AR73" s="35">
        <f t="shared" si="36"/>
        <v>2</v>
      </c>
      <c r="AS73" s="4">
        <f t="shared" ca="1" si="27"/>
        <v>87</v>
      </c>
      <c r="AT73" s="4">
        <f t="shared" ca="1" si="33"/>
        <v>0.81777346655453009</v>
      </c>
      <c r="AU73" s="4">
        <f ca="1">INDEX($AS$3:$AS$86,MATCH(SMALL($AT$3:$AT$86,ROWS(AT$3:AT73)),$AT$3:$AT$86,0))</f>
        <v>19</v>
      </c>
      <c r="AV73" s="4">
        <f ca="1">SMALL($AS$3:$AS$86,ROWS(AV$3:AV73))</f>
        <v>66</v>
      </c>
      <c r="AW73" s="12">
        <f ca="1">VLOOKUP(SMALL($BB$45:$BB$86,AX73),$BB$45:$BC$86,2,0)</f>
        <v>52</v>
      </c>
      <c r="AX73" s="12">
        <f t="shared" si="26"/>
        <v>36</v>
      </c>
      <c r="BA73" s="12">
        <v>71</v>
      </c>
      <c r="BB73" s="12">
        <f t="shared" ca="1" si="34"/>
        <v>0.94959161937545844</v>
      </c>
      <c r="BC73" s="12">
        <f t="shared" ca="1" si="35"/>
        <v>66</v>
      </c>
    </row>
    <row r="74" spans="1:55" ht="16.5" x14ac:dyDescent="0.3">
      <c r="A74" s="1">
        <v>72</v>
      </c>
      <c r="B74" s="26">
        <f t="shared" ca="1" si="28"/>
        <v>87</v>
      </c>
      <c r="C74" s="27">
        <f t="shared" ca="1" si="28"/>
        <v>66</v>
      </c>
      <c r="D74" s="28">
        <f t="shared" ca="1" si="29"/>
        <v>35</v>
      </c>
      <c r="E74" s="56">
        <f t="shared" ca="1" si="30"/>
        <v>38</v>
      </c>
      <c r="AN74" s="15">
        <v>71</v>
      </c>
      <c r="AO74" s="15">
        <f t="shared" ca="1" si="31"/>
        <v>29.403268168153183</v>
      </c>
      <c r="AP74" s="15">
        <f ca="1">SMALL($AO$3:$AO$86,ROWS(AO$3:AO74))</f>
        <v>30.309026657407749</v>
      </c>
      <c r="AQ74" s="35">
        <f t="shared" ca="1" si="32"/>
        <v>1.1427836155536151</v>
      </c>
      <c r="AR74" s="35">
        <f t="shared" si="36"/>
        <v>1</v>
      </c>
      <c r="AS74" s="4">
        <f t="shared" ca="1" si="27"/>
        <v>35</v>
      </c>
      <c r="AT74" s="4">
        <f t="shared" ca="1" si="33"/>
        <v>0.74448488596834417</v>
      </c>
      <c r="AU74" s="4">
        <f ca="1">INDEX($AS$3:$AS$86,MATCH(SMALL($AT$3:$AT$86,ROWS(AT$3:AT74)),$AT$3:$AT$86,0))</f>
        <v>87</v>
      </c>
      <c r="AV74" s="4">
        <f ca="1">SMALL($AS$3:$AS$86,ROWS(AV$3:AV74))</f>
        <v>66</v>
      </c>
      <c r="AW74" s="12">
        <f ca="1">VLOOKUP(SMALL($BB$3:$BB$44,AX74),$BB$3:$BC$44,2,0)</f>
        <v>38</v>
      </c>
      <c r="AX74" s="12">
        <f t="shared" si="26"/>
        <v>36</v>
      </c>
      <c r="BA74" s="12">
        <v>72</v>
      </c>
      <c r="BB74" s="12">
        <f t="shared" ca="1" si="34"/>
        <v>0.76264774371253652</v>
      </c>
      <c r="BC74" s="12">
        <f t="shared" ca="1" si="35"/>
        <v>66</v>
      </c>
    </row>
    <row r="75" spans="1:55" ht="16.5" x14ac:dyDescent="0.3">
      <c r="A75" s="1">
        <v>73</v>
      </c>
      <c r="B75" s="26">
        <f t="shared" ca="1" si="28"/>
        <v>64</v>
      </c>
      <c r="C75" s="27">
        <f t="shared" ca="1" si="28"/>
        <v>68</v>
      </c>
      <c r="D75" s="28">
        <f t="shared" ca="1" si="29"/>
        <v>47</v>
      </c>
      <c r="E75" s="56">
        <f t="shared" ca="1" si="30"/>
        <v>44</v>
      </c>
      <c r="AN75" s="15">
        <v>75</v>
      </c>
      <c r="AO75" s="15">
        <f t="shared" ca="1" si="31"/>
        <v>28.354021179498165</v>
      </c>
      <c r="AP75" s="15">
        <f ca="1">SMALL($AO$3:$AO$86,ROWS(AO$3:AO75))</f>
        <v>30.995897159365043</v>
      </c>
      <c r="AQ75" s="35">
        <f t="shared" ca="1" si="32"/>
        <v>1.5042597841322918</v>
      </c>
      <c r="AR75" s="35">
        <f t="shared" si="36"/>
        <v>1</v>
      </c>
      <c r="AS75" s="4">
        <f t="shared" ca="1" si="27"/>
        <v>47</v>
      </c>
      <c r="AT75" s="4">
        <f t="shared" ca="1" si="33"/>
        <v>0.10420780642543537</v>
      </c>
      <c r="AU75" s="4">
        <f ca="1">INDEX($AS$3:$AS$86,MATCH(SMALL($AT$3:$AT$86,ROWS(AT$3:AT75)),$AT$3:$AT$86,0))</f>
        <v>64</v>
      </c>
      <c r="AV75" s="4">
        <f ca="1">SMALL($AS$3:$AS$86,ROWS(AV$3:AV75))</f>
        <v>68</v>
      </c>
      <c r="AW75" s="12">
        <f ca="1">VLOOKUP(SMALL($BB$3:$BB$44,AX75),$BB$3:$BC$44,2,0)</f>
        <v>44</v>
      </c>
      <c r="AX75" s="12">
        <f t="shared" ref="AX75:AX86" si="37">2+AX71</f>
        <v>37</v>
      </c>
      <c r="BA75" s="12">
        <v>73</v>
      </c>
      <c r="BB75" s="12">
        <f t="shared" ca="1" si="34"/>
        <v>0.79503576956452748</v>
      </c>
      <c r="BC75" s="12">
        <f t="shared" ca="1" si="35"/>
        <v>68</v>
      </c>
    </row>
    <row r="76" spans="1:55" ht="16.5" x14ac:dyDescent="0.3">
      <c r="A76" s="1">
        <v>74</v>
      </c>
      <c r="B76" s="26">
        <f t="shared" ca="1" si="28"/>
        <v>31</v>
      </c>
      <c r="C76" s="27">
        <f t="shared" ca="1" si="28"/>
        <v>70</v>
      </c>
      <c r="D76" s="28">
        <f t="shared" ca="1" si="29"/>
        <v>54</v>
      </c>
      <c r="E76" s="56">
        <f t="shared" ca="1" si="30"/>
        <v>48</v>
      </c>
      <c r="AN76" s="15">
        <v>74</v>
      </c>
      <c r="AO76" s="15">
        <f t="shared" ca="1" si="31"/>
        <v>29.16505284908876</v>
      </c>
      <c r="AP76" s="15">
        <f ca="1">SMALL($AO$3:$AO$86,ROWS(AO$3:AO76))</f>
        <v>31.048921107579755</v>
      </c>
      <c r="AQ76" s="35">
        <f t="shared" ca="1" si="32"/>
        <v>1.7132347459593569</v>
      </c>
      <c r="AR76" s="35">
        <f t="shared" si="36"/>
        <v>1.5</v>
      </c>
      <c r="AS76" s="4">
        <f t="shared" ca="1" si="27"/>
        <v>54</v>
      </c>
      <c r="AT76" s="4">
        <f t="shared" ca="1" si="33"/>
        <v>0.65390006155156877</v>
      </c>
      <c r="AU76" s="4">
        <f ca="1">INDEX($AS$3:$AS$86,MATCH(SMALL($AT$3:$AT$86,ROWS(AT$3:AT76)),$AT$3:$AT$86,0))</f>
        <v>31</v>
      </c>
      <c r="AV76" s="4">
        <f ca="1">SMALL($AS$3:$AS$86,ROWS(AV$3:AV76))</f>
        <v>70</v>
      </c>
      <c r="AW76" s="12">
        <f ca="1">VLOOKUP(SMALL($BB$45:$BB$86,AX76),$BB$45:$BC$86,2,0)</f>
        <v>48</v>
      </c>
      <c r="AX76" s="12">
        <f t="shared" si="37"/>
        <v>37</v>
      </c>
      <c r="BA76" s="12">
        <v>74</v>
      </c>
      <c r="BB76" s="12">
        <f t="shared" ca="1" si="34"/>
        <v>0.12830706765501698</v>
      </c>
      <c r="BC76" s="12">
        <f t="shared" ca="1" si="35"/>
        <v>70</v>
      </c>
    </row>
    <row r="77" spans="1:55" ht="16.5" x14ac:dyDescent="0.3">
      <c r="A77" s="1">
        <v>75</v>
      </c>
      <c r="B77" s="26">
        <f t="shared" ca="1" si="28"/>
        <v>33</v>
      </c>
      <c r="C77" s="27">
        <f t="shared" ca="1" si="28"/>
        <v>70</v>
      </c>
      <c r="D77" s="28">
        <f t="shared" ca="1" si="29"/>
        <v>85</v>
      </c>
      <c r="E77" s="56">
        <f t="shared" ca="1" si="30"/>
        <v>82</v>
      </c>
      <c r="AN77" s="15">
        <v>73</v>
      </c>
      <c r="AO77" s="15">
        <f t="shared" ca="1" si="31"/>
        <v>26.895359016830525</v>
      </c>
      <c r="AP77" s="15">
        <f ca="1">SMALL($AO$3:$AO$86,ROWS(AO$3:AO77))</f>
        <v>31.13903398131059</v>
      </c>
      <c r="AQ77" s="35">
        <f t="shared" ca="1" si="32"/>
        <v>2.7190215136072049</v>
      </c>
      <c r="AR77" s="35">
        <f t="shared" si="36"/>
        <v>2</v>
      </c>
      <c r="AS77" s="4">
        <f t="shared" ca="1" si="27"/>
        <v>85</v>
      </c>
      <c r="AT77" s="4">
        <f t="shared" ca="1" si="33"/>
        <v>0.67571272182194597</v>
      </c>
      <c r="AU77" s="4">
        <f ca="1">INDEX($AS$3:$AS$86,MATCH(SMALL($AT$3:$AT$86,ROWS(AT$3:AT77)),$AT$3:$AT$86,0))</f>
        <v>33</v>
      </c>
      <c r="AV77" s="4">
        <f ca="1">SMALL($AS$3:$AS$86,ROWS(AV$3:AV77))</f>
        <v>70</v>
      </c>
      <c r="AW77" s="12">
        <f ca="1">VLOOKUP(SMALL($BB$45:$BB$86,AX77),$BB$45:$BC$86,2,0)</f>
        <v>82</v>
      </c>
      <c r="AX77" s="12">
        <f t="shared" si="37"/>
        <v>38</v>
      </c>
      <c r="BA77" s="12">
        <v>75</v>
      </c>
      <c r="BB77" s="12">
        <f t="shared" ca="1" si="34"/>
        <v>0.24996359636034948</v>
      </c>
      <c r="BC77" s="12">
        <f t="shared" ca="1" si="35"/>
        <v>70</v>
      </c>
    </row>
    <row r="78" spans="1:55" ht="16.5" x14ac:dyDescent="0.3">
      <c r="A78" s="1">
        <v>76</v>
      </c>
      <c r="B78" s="26">
        <f t="shared" ca="1" si="28"/>
        <v>41</v>
      </c>
      <c r="C78" s="27">
        <f t="shared" ca="1" si="28"/>
        <v>71</v>
      </c>
      <c r="D78" s="28">
        <f t="shared" ca="1" si="29"/>
        <v>39</v>
      </c>
      <c r="E78" s="56">
        <f t="shared" ca="1" si="30"/>
        <v>26</v>
      </c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15">
        <v>74</v>
      </c>
      <c r="AO78" s="15">
        <f t="shared" ca="1" si="31"/>
        <v>21.528590485098391</v>
      </c>
      <c r="AP78" s="15">
        <f ca="1">SMALL($AO$3:$AO$86,ROWS(AO$3:AO78))</f>
        <v>31.19983690415107</v>
      </c>
      <c r="AQ78" s="35">
        <f t="shared" ca="1" si="32"/>
        <v>1.241226704524065</v>
      </c>
      <c r="AR78" s="35">
        <f t="shared" si="36"/>
        <v>1</v>
      </c>
      <c r="AS78" s="4">
        <f t="shared" ca="1" si="27"/>
        <v>39</v>
      </c>
      <c r="AT78" s="4">
        <f t="shared" ca="1" si="33"/>
        <v>0.79904097545937092</v>
      </c>
      <c r="AU78" s="4">
        <f ca="1">INDEX($AS$3:$AS$86,MATCH(SMALL($AT$3:$AT$86,ROWS(AT$3:AT78)),$AT$3:$AT$86,0))</f>
        <v>41</v>
      </c>
      <c r="AV78" s="4">
        <f ca="1">SMALL($AS$3:$AS$86,ROWS(AV$3:AV78))</f>
        <v>71</v>
      </c>
      <c r="AW78" s="12">
        <f ca="1">VLOOKUP(SMALL($BB$3:$BB$44,AX78),$BB$3:$BC$44,2,0)</f>
        <v>26</v>
      </c>
      <c r="AX78" s="12">
        <f t="shared" si="37"/>
        <v>38</v>
      </c>
      <c r="BA78" s="12">
        <v>76</v>
      </c>
      <c r="BB78" s="12">
        <f t="shared" ca="1" si="34"/>
        <v>0.54808292425301752</v>
      </c>
      <c r="BC78" s="12">
        <f t="shared" ca="1" si="35"/>
        <v>71</v>
      </c>
    </row>
    <row r="79" spans="1:55" ht="16.5" x14ac:dyDescent="0.3">
      <c r="A79" s="1">
        <v>77</v>
      </c>
      <c r="B79" s="26">
        <f t="shared" ca="1" si="28"/>
        <v>61</v>
      </c>
      <c r="C79" s="27">
        <f t="shared" ca="1" si="28"/>
        <v>73</v>
      </c>
      <c r="D79" s="28">
        <f t="shared" ca="1" si="29"/>
        <v>57</v>
      </c>
      <c r="E79" s="56">
        <f t="shared" ca="1" si="30"/>
        <v>39</v>
      </c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15">
        <v>75</v>
      </c>
      <c r="AO79" s="15">
        <f t="shared" ca="1" si="31"/>
        <v>23.883833919421257</v>
      </c>
      <c r="AP79" s="15">
        <f ca="1">SMALL($AO$3:$AO$86,ROWS(AO$3:AO79))</f>
        <v>31.662633375991437</v>
      </c>
      <c r="AQ79" s="35">
        <f t="shared" ca="1" si="32"/>
        <v>1.7772334114101724</v>
      </c>
      <c r="AR79" s="35">
        <f t="shared" si="36"/>
        <v>1</v>
      </c>
      <c r="AS79" s="4">
        <f t="shared" ca="1" si="27"/>
        <v>57</v>
      </c>
      <c r="AT79" s="4">
        <f t="shared" ca="1" si="33"/>
        <v>0.99819657625425828</v>
      </c>
      <c r="AU79" s="4">
        <f ca="1">INDEX($AS$3:$AS$86,MATCH(SMALL($AT$3:$AT$86,ROWS(AT$3:AT79)),$AT$3:$AT$86,0))</f>
        <v>61</v>
      </c>
      <c r="AV79" s="4">
        <f ca="1">SMALL($AS$3:$AS$86,ROWS(AV$3:AV79))</f>
        <v>73</v>
      </c>
      <c r="AW79" s="12">
        <f ca="1">VLOOKUP(SMALL($BB$3:$BB$44,AX79),$BB$3:$BC$44,2,0)</f>
        <v>39</v>
      </c>
      <c r="AX79" s="12">
        <f t="shared" si="37"/>
        <v>39</v>
      </c>
      <c r="BA79" s="12">
        <v>77</v>
      </c>
      <c r="BB79" s="12">
        <f t="shared" ca="1" si="34"/>
        <v>0.72800862991965254</v>
      </c>
      <c r="BC79" s="12">
        <f t="shared" ca="1" si="35"/>
        <v>73</v>
      </c>
    </row>
    <row r="80" spans="1:55" ht="16.5" x14ac:dyDescent="0.3">
      <c r="A80" s="1">
        <v>78</v>
      </c>
      <c r="B80" s="26">
        <f t="shared" ca="1" si="28"/>
        <v>63</v>
      </c>
      <c r="C80" s="27">
        <f t="shared" ca="1" si="28"/>
        <v>73</v>
      </c>
      <c r="D80" s="28">
        <f t="shared" ca="1" si="29"/>
        <v>79</v>
      </c>
      <c r="E80" s="56">
        <f t="shared" ca="1" si="30"/>
        <v>85</v>
      </c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15">
        <v>76</v>
      </c>
      <c r="AO80" s="15">
        <f t="shared" ca="1" si="31"/>
        <v>28.075830594715114</v>
      </c>
      <c r="AP80" s="15">
        <f ca="1">SMALL($AO$3:$AO$86,ROWS(AO$3:AO80))</f>
        <v>31.76295918639455</v>
      </c>
      <c r="AQ80" s="35">
        <f t="shared" ca="1" si="32"/>
        <v>2.4860731118790467</v>
      </c>
      <c r="AR80" s="35">
        <f t="shared" si="36"/>
        <v>1.5</v>
      </c>
      <c r="AS80" s="4">
        <f t="shared" ca="1" si="27"/>
        <v>79</v>
      </c>
      <c r="AT80" s="4">
        <f t="shared" ca="1" si="33"/>
        <v>2.5565700005523717E-2</v>
      </c>
      <c r="AU80" s="4">
        <f ca="1">INDEX($AS$3:$AS$86,MATCH(SMALL($AT$3:$AT$86,ROWS(AT$3:AT80)),$AT$3:$AT$86,0))</f>
        <v>63</v>
      </c>
      <c r="AV80" s="4">
        <f ca="1">SMALL($AS$3:$AS$86,ROWS(AV$3:AV80))</f>
        <v>73</v>
      </c>
      <c r="AW80" s="12">
        <f ca="1">VLOOKUP(SMALL($BB$45:$BB$86,AX80),$BB$45:$BC$86,2,0)</f>
        <v>85</v>
      </c>
      <c r="AX80" s="12">
        <f t="shared" si="37"/>
        <v>39</v>
      </c>
      <c r="BA80" s="12">
        <v>78</v>
      </c>
      <c r="BB80" s="12">
        <f t="shared" ca="1" si="34"/>
        <v>0.38504259810066255</v>
      </c>
      <c r="BC80" s="12">
        <f t="shared" ca="1" si="35"/>
        <v>73</v>
      </c>
    </row>
    <row r="81" spans="1:55" ht="16.5" x14ac:dyDescent="0.3">
      <c r="A81" s="1">
        <v>79</v>
      </c>
      <c r="B81" s="26">
        <f t="shared" ca="1" si="28"/>
        <v>47</v>
      </c>
      <c r="C81" s="27">
        <f t="shared" ca="1" si="28"/>
        <v>79</v>
      </c>
      <c r="D81" s="28">
        <f t="shared" ca="1" si="29"/>
        <v>82</v>
      </c>
      <c r="E81" s="56">
        <f t="shared" ca="1" si="30"/>
        <v>48</v>
      </c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15">
        <v>77</v>
      </c>
      <c r="AO81" s="15">
        <f t="shared" ca="1" si="31"/>
        <v>25.085742947305079</v>
      </c>
      <c r="AP81" s="15">
        <f ca="1">SMALL($AO$3:$AO$86,ROWS(AO$3:AO81))</f>
        <v>31.929832380746344</v>
      </c>
      <c r="AQ81" s="35">
        <f t="shared" ca="1" si="32"/>
        <v>2.5580069695983019</v>
      </c>
      <c r="AR81" s="35">
        <f t="shared" si="36"/>
        <v>2</v>
      </c>
      <c r="AS81" s="4">
        <f t="shared" ca="1" si="27"/>
        <v>82</v>
      </c>
      <c r="AT81" s="4">
        <f t="shared" ca="1" si="33"/>
        <v>0.62864429310562286</v>
      </c>
      <c r="AU81" s="4">
        <f ca="1">INDEX($AS$3:$AS$86,MATCH(SMALL($AT$3:$AT$86,ROWS(AT$3:AT81)),$AT$3:$AT$86,0))</f>
        <v>47</v>
      </c>
      <c r="AV81" s="4">
        <f ca="1">SMALL($AS$3:$AS$86,ROWS(AV$3:AV81))</f>
        <v>79</v>
      </c>
      <c r="AW81" s="12">
        <f ca="1">VLOOKUP(SMALL($BB$45:$BB$86,AX81),$BB$45:$BC$86,2,0)</f>
        <v>48</v>
      </c>
      <c r="AX81" s="12">
        <f t="shared" si="37"/>
        <v>40</v>
      </c>
      <c r="BA81" s="12">
        <v>79</v>
      </c>
      <c r="BB81" s="12">
        <f t="shared" ca="1" si="34"/>
        <v>0.66490995340883263</v>
      </c>
      <c r="BC81" s="12">
        <f t="shared" ca="1" si="35"/>
        <v>79</v>
      </c>
    </row>
    <row r="82" spans="1:55" ht="16.5" x14ac:dyDescent="0.3">
      <c r="A82" s="1">
        <v>80</v>
      </c>
      <c r="B82" s="26">
        <f t="shared" ca="1" si="28"/>
        <v>38</v>
      </c>
      <c r="C82" s="27">
        <f t="shared" ca="1" si="28"/>
        <v>80</v>
      </c>
      <c r="D82" s="28">
        <f t="shared" ca="1" si="29"/>
        <v>64</v>
      </c>
      <c r="E82" s="56">
        <f t="shared" ca="1" si="30"/>
        <v>46</v>
      </c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15">
        <v>78</v>
      </c>
      <c r="AO82" s="15">
        <f t="shared" ca="1" si="31"/>
        <v>9.8815585757625648</v>
      </c>
      <c r="AP82" s="15">
        <f ca="1">SMALL($AO$3:$AO$86,ROWS(AO$3:AO82))</f>
        <v>32.43852377534229</v>
      </c>
      <c r="AQ82" s="35">
        <f t="shared" ca="1" si="32"/>
        <v>1.9459378415825928</v>
      </c>
      <c r="AR82" s="35">
        <f t="shared" si="36"/>
        <v>1</v>
      </c>
      <c r="AS82" s="4">
        <f t="shared" ca="1" si="27"/>
        <v>64</v>
      </c>
      <c r="AT82" s="4">
        <f t="shared" ca="1" si="33"/>
        <v>0.8244965918214765</v>
      </c>
      <c r="AU82" s="4">
        <f ca="1">INDEX($AS$3:$AS$86,MATCH(SMALL($AT$3:$AT$86,ROWS(AT$3:AT82)),$AT$3:$AT$86,0))</f>
        <v>38</v>
      </c>
      <c r="AV82" s="4">
        <f ca="1">SMALL($AS$3:$AS$86,ROWS(AV$3:AV82))</f>
        <v>80</v>
      </c>
      <c r="AW82" s="12">
        <f ca="1">VLOOKUP(SMALL($BB$3:$BB$44,AX82),$BB$3:$BC$44,2,0)</f>
        <v>46</v>
      </c>
      <c r="AX82" s="12">
        <f t="shared" si="37"/>
        <v>40</v>
      </c>
      <c r="BA82" s="12">
        <v>80</v>
      </c>
      <c r="BB82" s="12">
        <f t="shared" ca="1" si="34"/>
        <v>4.3103948130052472E-2</v>
      </c>
      <c r="BC82" s="12">
        <f t="shared" ca="1" si="35"/>
        <v>80</v>
      </c>
    </row>
    <row r="83" spans="1:55" ht="16.5" x14ac:dyDescent="0.3">
      <c r="A83" s="1">
        <v>81</v>
      </c>
      <c r="B83" s="26">
        <f t="shared" ca="1" si="28"/>
        <v>73</v>
      </c>
      <c r="C83" s="27">
        <f t="shared" ca="1" si="28"/>
        <v>82</v>
      </c>
      <c r="D83" s="28">
        <f t="shared" ca="1" si="29"/>
        <v>54</v>
      </c>
      <c r="E83" s="56">
        <f t="shared" ca="1" si="30"/>
        <v>36</v>
      </c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15">
        <v>79</v>
      </c>
      <c r="AO83" s="15">
        <f t="shared" ca="1" si="31"/>
        <v>14.940876603800486</v>
      </c>
      <c r="AP83" s="15">
        <f ca="1">SMALL($AO$3:$AO$86,ROWS(AO$3:AO83))</f>
        <v>32.488878709444506</v>
      </c>
      <c r="AQ83" s="35">
        <f t="shared" ca="1" si="32"/>
        <v>1.6607500606314494</v>
      </c>
      <c r="AR83" s="35">
        <f t="shared" si="36"/>
        <v>1</v>
      </c>
      <c r="AS83" s="4">
        <f t="shared" ca="1" si="27"/>
        <v>54</v>
      </c>
      <c r="AT83" s="4">
        <f t="shared" ca="1" si="33"/>
        <v>0.79868862497487103</v>
      </c>
      <c r="AU83" s="4">
        <f ca="1">INDEX($AS$3:$AS$86,MATCH(SMALL($AT$3:$AT$86,ROWS(AT$3:AT83)),$AT$3:$AT$86,0))</f>
        <v>73</v>
      </c>
      <c r="AV83" s="4">
        <f ca="1">SMALL($AS$3:$AS$86,ROWS(AV$3:AV83))</f>
        <v>82</v>
      </c>
      <c r="AW83" s="12">
        <f ca="1">VLOOKUP(SMALL($BB$3:$BB$44,AX83),$BB$3:$BC$44,2,0)</f>
        <v>36</v>
      </c>
      <c r="AX83" s="12">
        <f t="shared" si="37"/>
        <v>41</v>
      </c>
      <c r="BA83" s="12">
        <v>81</v>
      </c>
      <c r="BB83" s="12">
        <f t="shared" ca="1" si="34"/>
        <v>0.8716727639715961</v>
      </c>
      <c r="BC83" s="12">
        <f t="shared" ca="1" si="35"/>
        <v>82</v>
      </c>
    </row>
    <row r="84" spans="1:55" ht="16.5" x14ac:dyDescent="0.3">
      <c r="A84" s="1">
        <v>82</v>
      </c>
      <c r="B84" s="26">
        <f t="shared" ca="1" si="28"/>
        <v>23</v>
      </c>
      <c r="C84" s="27">
        <f t="shared" ca="1" si="28"/>
        <v>85</v>
      </c>
      <c r="D84" s="28">
        <f t="shared" ca="1" si="29"/>
        <v>63</v>
      </c>
      <c r="E84" s="56">
        <f t="shared" ca="1" si="30"/>
        <v>66</v>
      </c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15">
        <v>80</v>
      </c>
      <c r="AO84" s="15">
        <f t="shared" ca="1" si="31"/>
        <v>25.077825601481329</v>
      </c>
      <c r="AP84" s="15">
        <f ca="1">SMALL($AO$3:$AO$86,ROWS(AO$3:AO84))</f>
        <v>32.662138347788463</v>
      </c>
      <c r="AQ84" s="35">
        <f t="shared" ca="1" si="32"/>
        <v>1.9092201628942118</v>
      </c>
      <c r="AR84" s="35">
        <f t="shared" si="36"/>
        <v>1.5</v>
      </c>
      <c r="AS84" s="4">
        <f t="shared" ca="1" si="27"/>
        <v>63</v>
      </c>
      <c r="AT84" s="4">
        <f t="shared" ca="1" si="33"/>
        <v>0.91906405103906319</v>
      </c>
      <c r="AU84" s="4">
        <f ca="1">INDEX($AS$3:$AS$86,MATCH(SMALL($AT$3:$AT$86,ROWS(AT$3:AT84)),$AT$3:$AT$86,0))</f>
        <v>23</v>
      </c>
      <c r="AV84" s="4">
        <f ca="1">SMALL($AS$3:$AS$86,ROWS(AV$3:AV84))</f>
        <v>85</v>
      </c>
      <c r="AW84" s="12">
        <f ca="1">VLOOKUP(SMALL($BB$45:$BB$86,AX84),$BB$45:$BC$86,2,0)</f>
        <v>66</v>
      </c>
      <c r="AX84" s="12">
        <f t="shared" si="37"/>
        <v>41</v>
      </c>
      <c r="BA84" s="12">
        <v>82</v>
      </c>
      <c r="BB84" s="12">
        <f t="shared" ca="1" si="34"/>
        <v>0.91086118027514051</v>
      </c>
      <c r="BC84" s="12">
        <f t="shared" ca="1" si="35"/>
        <v>85</v>
      </c>
    </row>
    <row r="85" spans="1:55" ht="16.5" x14ac:dyDescent="0.3">
      <c r="A85" s="1">
        <v>83</v>
      </c>
      <c r="B85" s="26">
        <f t="shared" ca="1" si="28"/>
        <v>71</v>
      </c>
      <c r="C85" s="27">
        <f t="shared" ca="1" si="28"/>
        <v>86</v>
      </c>
      <c r="D85" s="28">
        <f t="shared" ca="1" si="29"/>
        <v>73</v>
      </c>
      <c r="E85" s="56">
        <f t="shared" ca="1" si="30"/>
        <v>62</v>
      </c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15">
        <v>81</v>
      </c>
      <c r="AO85" s="15">
        <f t="shared" ca="1" si="31"/>
        <v>18.761098141486563</v>
      </c>
      <c r="AP85" s="15">
        <f ca="1">SMALL($AO$3:$AO$86,ROWS(AO$3:AO85))</f>
        <v>33.659694320860858</v>
      </c>
      <c r="AQ85" s="35">
        <f t="shared" ca="1" si="32"/>
        <v>2.1518430717855082</v>
      </c>
      <c r="AR85" s="35">
        <f t="shared" si="36"/>
        <v>2</v>
      </c>
      <c r="AS85" s="4">
        <f t="shared" ca="1" si="27"/>
        <v>73</v>
      </c>
      <c r="AT85" s="4">
        <f t="shared" ca="1" si="33"/>
        <v>0.9372750626601517</v>
      </c>
      <c r="AU85" s="4">
        <f ca="1">INDEX($AS$3:$AS$86,MATCH(SMALL($AT$3:$AT$86,ROWS(AT$3:AT85)),$AT$3:$AT$86,0))</f>
        <v>71</v>
      </c>
      <c r="AV85" s="4">
        <f ca="1">SMALL($AS$3:$AS$86,ROWS(AV$3:AV85))</f>
        <v>86</v>
      </c>
      <c r="AW85" s="12">
        <f ca="1">VLOOKUP(SMALL($BB$45:$BB$86,AX85),$BB$45:$BC$86,2,0)</f>
        <v>62</v>
      </c>
      <c r="AX85" s="12">
        <f t="shared" si="37"/>
        <v>42</v>
      </c>
      <c r="BA85" s="12">
        <v>83</v>
      </c>
      <c r="BB85" s="12">
        <f t="shared" ca="1" si="34"/>
        <v>0.4937277901034347</v>
      </c>
      <c r="BC85" s="12">
        <f t="shared" ca="1" si="35"/>
        <v>86</v>
      </c>
    </row>
    <row r="86" spans="1:55" ht="16.5" x14ac:dyDescent="0.3">
      <c r="A86" s="1">
        <v>84</v>
      </c>
      <c r="B86" s="26">
        <f t="shared" ca="1" si="28"/>
        <v>57</v>
      </c>
      <c r="C86" s="27">
        <f t="shared" ca="1" si="28"/>
        <v>87</v>
      </c>
      <c r="D86" s="28">
        <f t="shared" ca="1" si="29"/>
        <v>68</v>
      </c>
      <c r="E86" s="56">
        <f t="shared" ca="1" si="30"/>
        <v>33</v>
      </c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15">
        <v>82</v>
      </c>
      <c r="AO86" s="15">
        <f t="shared" ca="1" si="31"/>
        <v>20.871970694458792</v>
      </c>
      <c r="AP86" s="15">
        <f ca="1">SMALL($AO$3:$AO$86,ROWS(AO$3:AO86))</f>
        <v>34.745463217161578</v>
      </c>
      <c r="AQ86" s="35">
        <f t="shared" ca="1" si="32"/>
        <v>1.9376187764584889</v>
      </c>
      <c r="AR86" s="35">
        <f t="shared" si="36"/>
        <v>1</v>
      </c>
      <c r="AS86" s="4">
        <f t="shared" ca="1" si="27"/>
        <v>68</v>
      </c>
      <c r="AT86" s="4">
        <f t="shared" ca="1" si="33"/>
        <v>0.46695090974672848</v>
      </c>
      <c r="AU86" s="4">
        <f ca="1">INDEX($AS$3:$AS$86,MATCH(SMALL($AT$3:$AT$86,ROWS(AT$3:AT86)),$AT$3:$AT$86,0))</f>
        <v>57</v>
      </c>
      <c r="AV86" s="4">
        <f ca="1">SMALL($AS$3:$AS$86,ROWS(AV$3:AV86))</f>
        <v>87</v>
      </c>
      <c r="AW86" s="12">
        <f ca="1">VLOOKUP(SMALL($BB$3:$BB$44,AX86),$BB$3:$BC$44,2,0)</f>
        <v>33</v>
      </c>
      <c r="AX86" s="12">
        <f t="shared" si="37"/>
        <v>42</v>
      </c>
      <c r="BA86" s="12">
        <v>84</v>
      </c>
      <c r="BB86" s="12">
        <f t="shared" ca="1" si="34"/>
        <v>0.70518436216063629</v>
      </c>
      <c r="BC86" s="12">
        <f t="shared" ca="1" si="35"/>
        <v>87</v>
      </c>
    </row>
    <row r="87" spans="1:55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55" ht="17.25" thickBot="1" x14ac:dyDescent="0.35">
      <c r="A88"/>
      <c r="B88" s="26">
        <f ca="1">SUM(B3:B86)</f>
        <v>4133</v>
      </c>
      <c r="C88" s="26">
        <f t="shared" ref="C88:E88" ca="1" si="38">SUM(C3:C86)</f>
        <v>4133</v>
      </c>
      <c r="D88" s="26">
        <f t="shared" ca="1" si="38"/>
        <v>4133</v>
      </c>
      <c r="E88" s="26">
        <f t="shared" ca="1" si="38"/>
        <v>4133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4133</v>
      </c>
      <c r="AT88" s="4">
        <f t="shared" ref="AT88:AW88" ca="1" si="39">SUM(AT3:AT86)</f>
        <v>41.753520467136902</v>
      </c>
      <c r="AU88" s="4">
        <f t="shared" ca="1" si="39"/>
        <v>4133</v>
      </c>
      <c r="AV88" s="4">
        <f t="shared" ca="1" si="39"/>
        <v>4133</v>
      </c>
      <c r="AW88" s="4">
        <f t="shared" ca="1" si="39"/>
        <v>4133</v>
      </c>
      <c r="AX88"/>
    </row>
    <row r="89" spans="1:55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55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55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55" ht="15" x14ac:dyDescent="0.25">
      <c r="AP92"/>
      <c r="AQ92"/>
      <c r="AR92"/>
      <c r="AS92"/>
      <c r="AT92"/>
      <c r="AU92"/>
      <c r="AX92"/>
    </row>
    <row r="93" spans="1:55" ht="16.5" x14ac:dyDescent="0.3">
      <c r="AP93"/>
      <c r="AQ93" s="35"/>
      <c r="AR93" s="35"/>
      <c r="AS93"/>
      <c r="AT93"/>
      <c r="AU93"/>
      <c r="AX93"/>
    </row>
    <row r="94" spans="1:55" ht="16.5" x14ac:dyDescent="0.3">
      <c r="AP94"/>
      <c r="AQ94" s="35"/>
      <c r="AR94" s="35"/>
      <c r="AS94"/>
      <c r="AT94"/>
      <c r="AU94"/>
      <c r="AX94"/>
    </row>
    <row r="95" spans="1:55" ht="16.5" x14ac:dyDescent="0.3">
      <c r="AP95"/>
      <c r="AQ95" s="35"/>
      <c r="AR95" s="35"/>
      <c r="AS95"/>
      <c r="AT95"/>
      <c r="AU95"/>
      <c r="AX95"/>
    </row>
    <row r="96" spans="1:55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>A3</f>
        <v>1</v>
      </c>
      <c r="B98" s="3">
        <f ca="1">SUM(B$3:B3)</f>
        <v>38</v>
      </c>
      <c r="C98" s="3">
        <f ca="1">SUM(C$3:C3)</f>
        <v>19</v>
      </c>
      <c r="D98" s="3">
        <f ca="1">SUM(D$3:D3)</f>
        <v>19</v>
      </c>
      <c r="E98" s="3">
        <f ca="1">SUM(E$3:E3)</f>
        <v>40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ref="A99:A162" si="40">A4</f>
        <v>2</v>
      </c>
      <c r="B99" s="3">
        <f ca="1">SUM(B$3:B4)</f>
        <v>117</v>
      </c>
      <c r="C99" s="3">
        <f ca="1">SUM(C$3:C4)</f>
        <v>38</v>
      </c>
      <c r="D99" s="3">
        <f ca="1">SUM(D$3:D4)</f>
        <v>50</v>
      </c>
      <c r="E99" s="3">
        <f ca="1">SUM(E$3:E4)</f>
        <v>94</v>
      </c>
      <c r="AP99"/>
      <c r="AQ99"/>
      <c r="AR99"/>
      <c r="AS99"/>
      <c r="AT99"/>
      <c r="AU99"/>
    </row>
    <row r="100" spans="1:50" ht="16.5" x14ac:dyDescent="0.3">
      <c r="A100" s="3">
        <f t="shared" si="40"/>
        <v>3</v>
      </c>
      <c r="B100" s="3">
        <f ca="1">SUM(B$3:B5)</f>
        <v>171</v>
      </c>
      <c r="C100" s="3">
        <f ca="1">SUM(C$3:C5)</f>
        <v>58</v>
      </c>
      <c r="D100" s="3">
        <f ca="1">SUM(D$3:D5)</f>
        <v>90</v>
      </c>
      <c r="E100" s="3">
        <f ca="1">SUM(E$3:E5)</f>
        <v>174</v>
      </c>
      <c r="AP100"/>
      <c r="AQ100"/>
      <c r="AR100"/>
      <c r="AS100"/>
      <c r="AT100"/>
      <c r="AU100"/>
    </row>
    <row r="101" spans="1:50" ht="16.5" x14ac:dyDescent="0.3">
      <c r="A101" s="3">
        <f t="shared" si="40"/>
        <v>4</v>
      </c>
      <c r="B101" s="3">
        <f ca="1">SUM(B$3:B6)</f>
        <v>213</v>
      </c>
      <c r="C101" s="3">
        <f ca="1">SUM(C$3:C6)</f>
        <v>81</v>
      </c>
      <c r="D101" s="3">
        <f ca="1">SUM(D$3:D6)</f>
        <v>110</v>
      </c>
      <c r="E101" s="3">
        <f ca="1">SUM(E$3:E6)</f>
        <v>212</v>
      </c>
      <c r="AP101"/>
      <c r="AQ101"/>
      <c r="AR101"/>
      <c r="AS101"/>
      <c r="AT101"/>
      <c r="AU101"/>
    </row>
    <row r="102" spans="1:50" ht="16.5" x14ac:dyDescent="0.3">
      <c r="A102" s="3">
        <f t="shared" si="40"/>
        <v>5</v>
      </c>
      <c r="B102" s="3">
        <f ca="1">SUM(B$3:B7)</f>
        <v>233</v>
      </c>
      <c r="C102" s="3">
        <f ca="1">SUM(C$3:C7)</f>
        <v>107</v>
      </c>
      <c r="D102" s="3">
        <f ca="1">SUM(D$3:D7)</f>
        <v>129</v>
      </c>
      <c r="E102" s="3">
        <f ca="1">SUM(E$3:E7)</f>
        <v>251</v>
      </c>
      <c r="AP102"/>
      <c r="AQ102"/>
      <c r="AR102"/>
      <c r="AS102"/>
      <c r="AT102"/>
      <c r="AU102"/>
    </row>
    <row r="103" spans="1:50" ht="16.5" x14ac:dyDescent="0.3">
      <c r="A103" s="3">
        <f t="shared" si="40"/>
        <v>6</v>
      </c>
      <c r="B103" s="3">
        <f ca="1">SUM(B$3:B8)</f>
        <v>281</v>
      </c>
      <c r="C103" s="3">
        <f ca="1">SUM(C$3:C8)</f>
        <v>133</v>
      </c>
      <c r="D103" s="3">
        <f ca="1">SUM(D$3:D8)</f>
        <v>175</v>
      </c>
      <c r="E103" s="3">
        <f ca="1">SUM(E$3:E8)</f>
        <v>300</v>
      </c>
      <c r="AP103"/>
      <c r="AQ103"/>
      <c r="AR103"/>
      <c r="AS103"/>
      <c r="AT103"/>
      <c r="AU103"/>
    </row>
    <row r="104" spans="1:50" ht="16.5" x14ac:dyDescent="0.3">
      <c r="A104" s="3">
        <f t="shared" si="40"/>
        <v>7</v>
      </c>
      <c r="B104" s="3">
        <f ca="1">SUM(B$3:B9)</f>
        <v>320</v>
      </c>
      <c r="C104" s="3">
        <f ca="1">SUM(C$3:C9)</f>
        <v>160</v>
      </c>
      <c r="D104" s="3">
        <f ca="1">SUM(D$3:D9)</f>
        <v>216</v>
      </c>
      <c r="E104" s="3">
        <f ca="1">SUM(E$3:E9)</f>
        <v>351</v>
      </c>
      <c r="AP104"/>
      <c r="AQ104"/>
      <c r="AR104"/>
      <c r="AS104"/>
      <c r="AT104"/>
      <c r="AU104"/>
    </row>
    <row r="105" spans="1:50" ht="16.5" x14ac:dyDescent="0.3">
      <c r="A105" s="3">
        <f t="shared" si="40"/>
        <v>8</v>
      </c>
      <c r="B105" s="3">
        <f ca="1">SUM(B$3:B10)</f>
        <v>368</v>
      </c>
      <c r="C105" s="3">
        <f ca="1">SUM(C$3:C10)</f>
        <v>188</v>
      </c>
      <c r="D105" s="3">
        <f ca="1">SUM(D$3:D10)</f>
        <v>242</v>
      </c>
      <c r="E105" s="3">
        <f ca="1">SUM(E$3:E10)</f>
        <v>370</v>
      </c>
      <c r="AP105"/>
      <c r="AQ105"/>
      <c r="AR105"/>
      <c r="AS105"/>
      <c r="AT105"/>
      <c r="AU105"/>
    </row>
    <row r="106" spans="1:50" ht="16.5" x14ac:dyDescent="0.3">
      <c r="A106" s="3">
        <f t="shared" si="40"/>
        <v>9</v>
      </c>
      <c r="B106" s="3">
        <f ca="1">SUM(B$3:B11)</f>
        <v>396</v>
      </c>
      <c r="C106" s="3">
        <f ca="1">SUM(C$3:C11)</f>
        <v>217</v>
      </c>
      <c r="D106" s="3">
        <f ca="1">SUM(D$3:D11)</f>
        <v>269</v>
      </c>
      <c r="E106" s="3">
        <f ca="1">SUM(E$3:E11)</f>
        <v>411</v>
      </c>
      <c r="AP106"/>
      <c r="AQ106"/>
      <c r="AR106"/>
      <c r="AS106"/>
      <c r="AT106"/>
      <c r="AU106"/>
    </row>
    <row r="107" spans="1:50" ht="16.5" x14ac:dyDescent="0.3">
      <c r="A107" s="3">
        <f t="shared" si="40"/>
        <v>10</v>
      </c>
      <c r="B107" s="3">
        <f ca="1">SUM(B$3:B12)</f>
        <v>443</v>
      </c>
      <c r="C107" s="3">
        <f ca="1">SUM(C$3:C12)</f>
        <v>246</v>
      </c>
      <c r="D107" s="3">
        <f ca="1">SUM(D$3:D12)</f>
        <v>302</v>
      </c>
      <c r="E107" s="3">
        <f ca="1">SUM(E$3:E12)</f>
        <v>460</v>
      </c>
      <c r="AP107"/>
      <c r="AQ107"/>
      <c r="AR107"/>
      <c r="AS107"/>
      <c r="AT107"/>
      <c r="AU107"/>
    </row>
    <row r="108" spans="1:50" ht="16.5" x14ac:dyDescent="0.3">
      <c r="A108" s="3">
        <f t="shared" si="40"/>
        <v>11</v>
      </c>
      <c r="B108" s="3">
        <f ca="1">SUM(B$3:B13)</f>
        <v>477</v>
      </c>
      <c r="C108" s="3">
        <f ca="1">SUM(C$3:C13)</f>
        <v>277</v>
      </c>
      <c r="D108" s="3">
        <f ca="1">SUM(D$3:D13)</f>
        <v>348</v>
      </c>
      <c r="E108" s="3">
        <f ca="1">SUM(E$3:E13)</f>
        <v>523</v>
      </c>
      <c r="AP108"/>
      <c r="AQ108"/>
      <c r="AR108"/>
      <c r="AS108"/>
      <c r="AT108"/>
      <c r="AU108"/>
    </row>
    <row r="109" spans="1:50" ht="16.5" x14ac:dyDescent="0.3">
      <c r="A109" s="3">
        <f t="shared" si="40"/>
        <v>12</v>
      </c>
      <c r="B109" s="3">
        <f ca="1">SUM(B$3:B14)</f>
        <v>524</v>
      </c>
      <c r="C109" s="3">
        <f ca="1">SUM(C$3:C14)</f>
        <v>310</v>
      </c>
      <c r="D109" s="3">
        <f ca="1">SUM(D$3:D14)</f>
        <v>384</v>
      </c>
      <c r="E109" s="3">
        <f ca="1">SUM(E$3:E14)</f>
        <v>565</v>
      </c>
      <c r="AP109"/>
      <c r="AQ109"/>
      <c r="AR109"/>
      <c r="AS109"/>
      <c r="AT109"/>
      <c r="AU109"/>
    </row>
    <row r="110" spans="1:50" ht="16.5" x14ac:dyDescent="0.3">
      <c r="A110" s="3">
        <f t="shared" si="40"/>
        <v>13</v>
      </c>
      <c r="B110" s="3">
        <f ca="1">SUM(B$3:B15)</f>
        <v>589</v>
      </c>
      <c r="C110" s="3">
        <f ca="1">SUM(C$3:C15)</f>
        <v>344</v>
      </c>
      <c r="D110" s="3">
        <f ca="1">SUM(D$3:D15)</f>
        <v>407</v>
      </c>
      <c r="E110" s="3">
        <f ca="1">SUM(E$3:E15)</f>
        <v>600</v>
      </c>
      <c r="AP110"/>
      <c r="AQ110"/>
      <c r="AR110"/>
      <c r="AS110"/>
      <c r="AT110"/>
      <c r="AU110"/>
    </row>
    <row r="111" spans="1:50" ht="16.5" x14ac:dyDescent="0.3">
      <c r="A111" s="3">
        <f t="shared" si="40"/>
        <v>14</v>
      </c>
      <c r="B111" s="3">
        <f ca="1">SUM(B$3:B16)</f>
        <v>647</v>
      </c>
      <c r="C111" s="3">
        <f ca="1">SUM(C$3:C16)</f>
        <v>379</v>
      </c>
      <c r="D111" s="3">
        <f ca="1">SUM(D$3:D16)</f>
        <v>453</v>
      </c>
      <c r="E111" s="3">
        <f ca="1">SUM(E$3:E16)</f>
        <v>657</v>
      </c>
      <c r="AP111"/>
      <c r="AQ111"/>
      <c r="AR111"/>
      <c r="AS111"/>
      <c r="AT111"/>
      <c r="AU111"/>
    </row>
    <row r="112" spans="1:50" ht="16.5" x14ac:dyDescent="0.3">
      <c r="A112" s="3">
        <f t="shared" si="40"/>
        <v>15</v>
      </c>
      <c r="B112" s="3">
        <f ca="1">SUM(B$3:B17)</f>
        <v>691</v>
      </c>
      <c r="C112" s="3">
        <f ca="1">SUM(C$3:C17)</f>
        <v>414</v>
      </c>
      <c r="D112" s="3">
        <f ca="1">SUM(D$3:D17)</f>
        <v>500</v>
      </c>
      <c r="E112" s="3">
        <f ca="1">SUM(E$3:E17)</f>
        <v>711</v>
      </c>
      <c r="AP112"/>
      <c r="AQ112"/>
      <c r="AR112"/>
      <c r="AS112"/>
      <c r="AT112"/>
      <c r="AU112"/>
    </row>
    <row r="113" spans="1:47" ht="16.5" x14ac:dyDescent="0.3">
      <c r="A113" s="3">
        <f t="shared" si="40"/>
        <v>16</v>
      </c>
      <c r="B113" s="3">
        <f ca="1">SUM(B$3:B18)</f>
        <v>740</v>
      </c>
      <c r="C113" s="3">
        <f ca="1">SUM(C$3:C18)</f>
        <v>450</v>
      </c>
      <c r="D113" s="3">
        <f ca="1">SUM(D$3:D18)</f>
        <v>526</v>
      </c>
      <c r="E113" s="3">
        <f ca="1">SUM(E$3:E18)</f>
        <v>747</v>
      </c>
      <c r="AP113"/>
      <c r="AQ113"/>
      <c r="AR113"/>
      <c r="AS113"/>
      <c r="AT113"/>
      <c r="AU113"/>
    </row>
    <row r="114" spans="1:47" ht="16.5" x14ac:dyDescent="0.3">
      <c r="A114" s="3">
        <f t="shared" si="40"/>
        <v>17</v>
      </c>
      <c r="B114" s="3">
        <f ca="1">SUM(B$3:B19)</f>
        <v>789</v>
      </c>
      <c r="C114" s="3">
        <f ca="1">SUM(C$3:C19)</f>
        <v>486</v>
      </c>
      <c r="D114" s="3">
        <f ca="1">SUM(D$3:D19)</f>
        <v>554</v>
      </c>
      <c r="E114" s="3">
        <f ca="1">SUM(E$3:E19)</f>
        <v>770</v>
      </c>
      <c r="AP114"/>
      <c r="AQ114"/>
      <c r="AR114"/>
      <c r="AS114"/>
      <c r="AT114"/>
      <c r="AU114"/>
    </row>
    <row r="115" spans="1:47" ht="16.5" x14ac:dyDescent="0.3">
      <c r="A115" s="3">
        <f t="shared" si="40"/>
        <v>18</v>
      </c>
      <c r="B115" s="3">
        <f ca="1">SUM(B$3:B20)</f>
        <v>825</v>
      </c>
      <c r="C115" s="3">
        <f ca="1">SUM(C$3:C20)</f>
        <v>524</v>
      </c>
      <c r="D115" s="3">
        <f ca="1">SUM(D$3:D20)</f>
        <v>597</v>
      </c>
      <c r="E115" s="3">
        <f ca="1">SUM(E$3:E20)</f>
        <v>840</v>
      </c>
      <c r="AP115"/>
      <c r="AQ115"/>
      <c r="AR115"/>
      <c r="AS115"/>
      <c r="AT115"/>
      <c r="AU115"/>
    </row>
    <row r="116" spans="1:47" ht="16.5" x14ac:dyDescent="0.3">
      <c r="A116" s="3">
        <f t="shared" si="40"/>
        <v>19</v>
      </c>
      <c r="B116" s="3">
        <f ca="1">SUM(B$3:B21)</f>
        <v>887</v>
      </c>
      <c r="C116" s="3">
        <f ca="1">SUM(C$3:C21)</f>
        <v>562</v>
      </c>
      <c r="D116" s="3">
        <f ca="1">SUM(D$3:D21)</f>
        <v>652</v>
      </c>
      <c r="E116" s="3">
        <f ca="1">SUM(E$3:E21)</f>
        <v>887</v>
      </c>
      <c r="AP116"/>
      <c r="AQ116"/>
      <c r="AR116"/>
      <c r="AS116"/>
      <c r="AT116"/>
      <c r="AU116"/>
    </row>
    <row r="117" spans="1:47" ht="16.5" x14ac:dyDescent="0.3">
      <c r="A117" s="3">
        <f t="shared" si="40"/>
        <v>20</v>
      </c>
      <c r="B117" s="3">
        <f ca="1">SUM(B$3:B22)</f>
        <v>957</v>
      </c>
      <c r="C117" s="3">
        <f ca="1">SUM(C$3:C22)</f>
        <v>600</v>
      </c>
      <c r="D117" s="3">
        <f ca="1">SUM(D$3:D22)</f>
        <v>694</v>
      </c>
      <c r="E117" s="3">
        <f ca="1">SUM(E$3:E22)</f>
        <v>906</v>
      </c>
      <c r="AP117"/>
      <c r="AQ117"/>
      <c r="AR117"/>
      <c r="AS117"/>
      <c r="AT117"/>
      <c r="AU117"/>
    </row>
    <row r="118" spans="1:47" ht="16.5" x14ac:dyDescent="0.3">
      <c r="A118" s="3">
        <f t="shared" si="40"/>
        <v>21</v>
      </c>
      <c r="B118" s="3">
        <f ca="1">SUM(B$3:B23)</f>
        <v>1003</v>
      </c>
      <c r="C118" s="3">
        <f ca="1">SUM(C$3:C23)</f>
        <v>639</v>
      </c>
      <c r="D118" s="3">
        <f ca="1">SUM(D$3:D23)</f>
        <v>733</v>
      </c>
      <c r="E118" s="3">
        <f ca="1">SUM(E$3:E23)</f>
        <v>952</v>
      </c>
      <c r="AP118"/>
      <c r="AQ118"/>
      <c r="AR118"/>
      <c r="AS118"/>
      <c r="AT118"/>
      <c r="AU118"/>
    </row>
    <row r="119" spans="1:47" ht="16.5" x14ac:dyDescent="0.3">
      <c r="A119" s="3">
        <f t="shared" si="40"/>
        <v>22</v>
      </c>
      <c r="B119" s="3">
        <f ca="1">SUM(B$3:B24)</f>
        <v>1029</v>
      </c>
      <c r="C119" s="3">
        <f ca="1">SUM(C$3:C24)</f>
        <v>678</v>
      </c>
      <c r="D119" s="3">
        <f ca="1">SUM(D$3:D24)</f>
        <v>771</v>
      </c>
      <c r="E119" s="3">
        <f ca="1">SUM(E$3:E24)</f>
        <v>1017</v>
      </c>
      <c r="AP119"/>
      <c r="AQ119"/>
      <c r="AR119"/>
      <c r="AS119"/>
      <c r="AT119"/>
      <c r="AU119"/>
    </row>
    <row r="120" spans="1:47" ht="16.5" x14ac:dyDescent="0.3">
      <c r="A120" s="3">
        <f t="shared" si="40"/>
        <v>23</v>
      </c>
      <c r="B120" s="3">
        <f ca="1">SUM(B$3:B25)</f>
        <v>1073</v>
      </c>
      <c r="C120" s="3">
        <f ca="1">SUM(C$3:C25)</f>
        <v>717</v>
      </c>
      <c r="D120" s="3">
        <f ca="1">SUM(D$3:D25)</f>
        <v>830</v>
      </c>
      <c r="E120" s="3">
        <f ca="1">SUM(E$3:E25)</f>
        <v>1072</v>
      </c>
      <c r="AP120"/>
      <c r="AQ120"/>
      <c r="AR120"/>
      <c r="AS120"/>
      <c r="AT120"/>
      <c r="AU120"/>
    </row>
    <row r="121" spans="1:47" ht="16.5" x14ac:dyDescent="0.3">
      <c r="A121" s="3">
        <f t="shared" si="40"/>
        <v>24</v>
      </c>
      <c r="B121" s="3">
        <f ca="1">SUM(B$3:B26)</f>
        <v>1100</v>
      </c>
      <c r="C121" s="3">
        <f ca="1">SUM(C$3:C26)</f>
        <v>756</v>
      </c>
      <c r="D121" s="3">
        <f ca="1">SUM(D$3:D26)</f>
        <v>873</v>
      </c>
      <c r="E121" s="3">
        <f ca="1">SUM(E$3:E26)</f>
        <v>1092</v>
      </c>
      <c r="AP121"/>
      <c r="AQ121"/>
      <c r="AR121"/>
      <c r="AS121"/>
      <c r="AT121"/>
      <c r="AU121"/>
    </row>
    <row r="122" spans="1:47" ht="16.5" x14ac:dyDescent="0.3">
      <c r="A122" s="3">
        <f t="shared" si="40"/>
        <v>25</v>
      </c>
      <c r="B122" s="3">
        <f ca="1">SUM(B$3:B27)</f>
        <v>1140</v>
      </c>
      <c r="C122" s="3">
        <f ca="1">SUM(C$3:C27)</f>
        <v>796</v>
      </c>
      <c r="D122" s="3">
        <f ca="1">SUM(D$3:D27)</f>
        <v>902</v>
      </c>
      <c r="E122" s="3">
        <f ca="1">SUM(E$3:E27)</f>
        <v>1136</v>
      </c>
      <c r="AP122"/>
      <c r="AQ122"/>
      <c r="AR122"/>
      <c r="AS122"/>
      <c r="AT122"/>
      <c r="AU122"/>
    </row>
    <row r="123" spans="1:47" ht="16.5" x14ac:dyDescent="0.3">
      <c r="A123" s="3">
        <f t="shared" si="40"/>
        <v>26</v>
      </c>
      <c r="B123" s="3">
        <f ca="1">SUM(B$3:B28)</f>
        <v>1182</v>
      </c>
      <c r="C123" s="3">
        <f ca="1">SUM(C$3:C28)</f>
        <v>836</v>
      </c>
      <c r="D123" s="3">
        <f ca="1">SUM(D$3:D28)</f>
        <v>951</v>
      </c>
      <c r="E123" s="3">
        <f ca="1">SUM(E$3:E28)</f>
        <v>1206</v>
      </c>
      <c r="AP123"/>
      <c r="AQ123"/>
      <c r="AR123"/>
      <c r="AS123"/>
      <c r="AT123"/>
      <c r="AU123"/>
    </row>
    <row r="124" spans="1:47" ht="16.5" x14ac:dyDescent="0.3">
      <c r="A124" s="3">
        <f t="shared" si="40"/>
        <v>27</v>
      </c>
      <c r="B124" s="3">
        <f ca="1">SUM(B$3:B29)</f>
        <v>1244</v>
      </c>
      <c r="C124" s="3">
        <f ca="1">SUM(C$3:C29)</f>
        <v>877</v>
      </c>
      <c r="D124" s="3">
        <f ca="1">SUM(D$3:D29)</f>
        <v>998</v>
      </c>
      <c r="E124" s="3">
        <f ca="1">SUM(E$3:E29)</f>
        <v>1263</v>
      </c>
      <c r="AP124"/>
      <c r="AQ124"/>
      <c r="AR124"/>
      <c r="AS124"/>
      <c r="AT124"/>
      <c r="AU124"/>
    </row>
    <row r="125" spans="1:47" ht="16.5" x14ac:dyDescent="0.3">
      <c r="A125" s="3">
        <f t="shared" si="40"/>
        <v>28</v>
      </c>
      <c r="B125" s="3">
        <f ca="1">SUM(B$3:B30)</f>
        <v>1303</v>
      </c>
      <c r="C125" s="3">
        <f ca="1">SUM(C$3:C30)</f>
        <v>918</v>
      </c>
      <c r="D125" s="3">
        <f ca="1">SUM(D$3:D30)</f>
        <v>1044</v>
      </c>
      <c r="E125" s="3">
        <f ca="1">SUM(E$3:E30)</f>
        <v>1302</v>
      </c>
      <c r="AP125"/>
      <c r="AQ125"/>
      <c r="AR125"/>
      <c r="AS125"/>
      <c r="AT125"/>
      <c r="AU125"/>
    </row>
    <row r="126" spans="1:47" ht="16.5" x14ac:dyDescent="0.3">
      <c r="A126" s="3">
        <f t="shared" si="40"/>
        <v>29</v>
      </c>
      <c r="B126" s="3">
        <f ca="1">SUM(B$3:B31)</f>
        <v>1338</v>
      </c>
      <c r="C126" s="3">
        <f ca="1">SUM(C$3:C31)</f>
        <v>959</v>
      </c>
      <c r="D126" s="3">
        <f ca="1">SUM(D$3:D31)</f>
        <v>1082</v>
      </c>
      <c r="E126" s="3">
        <f ca="1">SUM(E$3:E31)</f>
        <v>1329</v>
      </c>
      <c r="AP126"/>
      <c r="AQ126"/>
      <c r="AR126"/>
      <c r="AS126"/>
      <c r="AT126"/>
      <c r="AU126"/>
    </row>
    <row r="127" spans="1:47" ht="16.5" x14ac:dyDescent="0.3">
      <c r="A127" s="3">
        <f t="shared" si="40"/>
        <v>30</v>
      </c>
      <c r="B127" s="3">
        <f ca="1">SUM(B$3:B32)</f>
        <v>1404</v>
      </c>
      <c r="C127" s="3">
        <f ca="1">SUM(C$3:C32)</f>
        <v>1001</v>
      </c>
      <c r="D127" s="3">
        <f ca="1">SUM(D$3:D32)</f>
        <v>1123</v>
      </c>
      <c r="E127" s="3">
        <f ca="1">SUM(E$3:E32)</f>
        <v>1376</v>
      </c>
      <c r="AP127"/>
      <c r="AQ127"/>
      <c r="AR127"/>
      <c r="AS127"/>
      <c r="AT127"/>
      <c r="AU127"/>
    </row>
    <row r="128" spans="1:47" ht="16.5" x14ac:dyDescent="0.3">
      <c r="A128" s="3">
        <f t="shared" si="40"/>
        <v>31</v>
      </c>
      <c r="B128" s="3">
        <f ca="1">SUM(B$3:B33)</f>
        <v>1445</v>
      </c>
      <c r="C128" s="3">
        <f ca="1">SUM(C$3:C33)</f>
        <v>1043</v>
      </c>
      <c r="D128" s="3">
        <f ca="1">SUM(D$3:D33)</f>
        <v>1193</v>
      </c>
      <c r="E128" s="3">
        <f ca="1">SUM(E$3:E33)</f>
        <v>1434</v>
      </c>
      <c r="AP128"/>
      <c r="AQ128"/>
      <c r="AR128"/>
      <c r="AS128"/>
      <c r="AT128"/>
      <c r="AU128"/>
    </row>
    <row r="129" spans="1:47" ht="16.5" x14ac:dyDescent="0.3">
      <c r="A129" s="3">
        <f t="shared" si="40"/>
        <v>32</v>
      </c>
      <c r="B129" s="3">
        <f ca="1">SUM(B$3:B34)</f>
        <v>1474</v>
      </c>
      <c r="C129" s="3">
        <f ca="1">SUM(C$3:C34)</f>
        <v>1085</v>
      </c>
      <c r="D129" s="3">
        <f ca="1">SUM(D$3:D34)</f>
        <v>1241</v>
      </c>
      <c r="E129" s="3">
        <f ca="1">SUM(E$3:E34)</f>
        <v>1474</v>
      </c>
      <c r="AP129"/>
      <c r="AQ129"/>
      <c r="AR129"/>
      <c r="AS129"/>
      <c r="AT129"/>
      <c r="AU129"/>
    </row>
    <row r="130" spans="1:47" ht="16.5" x14ac:dyDescent="0.3">
      <c r="A130" s="3">
        <f t="shared" si="40"/>
        <v>33</v>
      </c>
      <c r="B130" s="3">
        <f ca="1">SUM(B$3:B35)</f>
        <v>1539</v>
      </c>
      <c r="C130" s="3">
        <f ca="1">SUM(C$3:C35)</f>
        <v>1128</v>
      </c>
      <c r="D130" s="3">
        <f ca="1">SUM(D$3:D35)</f>
        <v>1285</v>
      </c>
      <c r="E130" s="3">
        <f ca="1">SUM(E$3:E35)</f>
        <v>1521</v>
      </c>
      <c r="AP130"/>
      <c r="AQ130"/>
      <c r="AR130"/>
      <c r="AS130"/>
      <c r="AT130"/>
      <c r="AU130"/>
    </row>
    <row r="131" spans="1:47" ht="16.5" x14ac:dyDescent="0.3">
      <c r="A131" s="3">
        <f t="shared" si="40"/>
        <v>34</v>
      </c>
      <c r="B131" s="3">
        <f ca="1">SUM(B$3:B36)</f>
        <v>1609</v>
      </c>
      <c r="C131" s="3">
        <f ca="1">SUM(C$3:C36)</f>
        <v>1171</v>
      </c>
      <c r="D131" s="3">
        <f ca="1">SUM(D$3:D36)</f>
        <v>1325</v>
      </c>
      <c r="E131" s="3">
        <f ca="1">SUM(E$3:E36)</f>
        <v>1594</v>
      </c>
      <c r="AP131"/>
      <c r="AQ131"/>
      <c r="AR131"/>
      <c r="AS131"/>
      <c r="AT131"/>
      <c r="AU131"/>
    </row>
    <row r="132" spans="1:47" ht="16.5" x14ac:dyDescent="0.3">
      <c r="A132" s="3">
        <f t="shared" si="40"/>
        <v>35</v>
      </c>
      <c r="B132" s="3">
        <f ca="1">SUM(B$3:B37)</f>
        <v>1652</v>
      </c>
      <c r="C132" s="3">
        <f ca="1">SUM(C$3:C37)</f>
        <v>1215</v>
      </c>
      <c r="D132" s="3">
        <f ca="1">SUM(D$3:D37)</f>
        <v>1398</v>
      </c>
      <c r="E132" s="3">
        <f ca="1">SUM(E$3:E37)</f>
        <v>1648</v>
      </c>
      <c r="AP132"/>
      <c r="AQ132"/>
      <c r="AR132"/>
      <c r="AS132"/>
      <c r="AT132"/>
      <c r="AU132"/>
    </row>
    <row r="133" spans="1:47" ht="16.5" x14ac:dyDescent="0.3">
      <c r="A133" s="3">
        <f t="shared" si="40"/>
        <v>36</v>
      </c>
      <c r="B133" s="3">
        <f ca="1">SUM(B$3:B38)</f>
        <v>1696</v>
      </c>
      <c r="C133" s="3">
        <f ca="1">SUM(C$3:C38)</f>
        <v>1259</v>
      </c>
      <c r="D133" s="3">
        <f ca="1">SUM(D$3:D38)</f>
        <v>1446</v>
      </c>
      <c r="E133" s="3">
        <f ca="1">SUM(E$3:E38)</f>
        <v>1677</v>
      </c>
      <c r="AP133"/>
      <c r="AQ133"/>
      <c r="AR133"/>
      <c r="AS133"/>
      <c r="AT133"/>
      <c r="AU133"/>
    </row>
    <row r="134" spans="1:47" ht="16.5" x14ac:dyDescent="0.3">
      <c r="A134" s="3">
        <f t="shared" si="40"/>
        <v>37</v>
      </c>
      <c r="B134" s="3">
        <f ca="1">SUM(B$3:B39)</f>
        <v>1753</v>
      </c>
      <c r="C134" s="3">
        <f ca="1">SUM(C$3:C39)</f>
        <v>1303</v>
      </c>
      <c r="D134" s="3">
        <f ca="1">SUM(D$3:D39)</f>
        <v>1484</v>
      </c>
      <c r="E134" s="3">
        <f ca="1">SUM(E$3:E39)</f>
        <v>1719</v>
      </c>
      <c r="AP134"/>
      <c r="AQ134"/>
      <c r="AR134"/>
      <c r="AS134"/>
      <c r="AT134"/>
      <c r="AU134"/>
    </row>
    <row r="135" spans="1:47" ht="16.5" x14ac:dyDescent="0.3">
      <c r="A135" s="3">
        <f t="shared" si="40"/>
        <v>38</v>
      </c>
      <c r="B135" s="3">
        <f ca="1">SUM(B$3:B40)</f>
        <v>1799</v>
      </c>
      <c r="C135" s="3">
        <f ca="1">SUM(C$3:C40)</f>
        <v>1349</v>
      </c>
      <c r="D135" s="3">
        <f ca="1">SUM(D$3:D40)</f>
        <v>1533</v>
      </c>
      <c r="E135" s="3">
        <f ca="1">SUM(E$3:E40)</f>
        <v>1778</v>
      </c>
      <c r="AP135"/>
      <c r="AQ135"/>
      <c r="AR135"/>
      <c r="AS135"/>
      <c r="AT135"/>
      <c r="AU135"/>
    </row>
    <row r="136" spans="1:47" ht="16.5" x14ac:dyDescent="0.3">
      <c r="A136" s="3">
        <f t="shared" si="40"/>
        <v>39</v>
      </c>
      <c r="B136" s="3">
        <f ca="1">SUM(B$3:B41)</f>
        <v>1853</v>
      </c>
      <c r="C136" s="3">
        <f ca="1">SUM(C$3:C41)</f>
        <v>1395</v>
      </c>
      <c r="D136" s="3">
        <f ca="1">SUM(D$3:D41)</f>
        <v>1599</v>
      </c>
      <c r="E136" s="3">
        <f ca="1">SUM(E$3:E41)</f>
        <v>1843</v>
      </c>
      <c r="AP136"/>
      <c r="AQ136"/>
      <c r="AR136"/>
      <c r="AS136"/>
      <c r="AT136"/>
      <c r="AU136"/>
    </row>
    <row r="137" spans="1:47" ht="16.5" x14ac:dyDescent="0.3">
      <c r="A137" s="3">
        <f t="shared" si="40"/>
        <v>40</v>
      </c>
      <c r="B137" s="3">
        <f ca="1">SUM(B$3:B42)</f>
        <v>1921</v>
      </c>
      <c r="C137" s="3">
        <f ca="1">SUM(C$3:C42)</f>
        <v>1441</v>
      </c>
      <c r="D137" s="3">
        <f ca="1">SUM(D$3:D42)</f>
        <v>1648</v>
      </c>
      <c r="E137" s="3">
        <f ca="1">SUM(E$3:E42)</f>
        <v>1882</v>
      </c>
      <c r="AP137"/>
      <c r="AQ137"/>
      <c r="AR137"/>
      <c r="AS137"/>
      <c r="AT137"/>
      <c r="AU137"/>
    </row>
    <row r="138" spans="1:47" ht="16.5" x14ac:dyDescent="0.3">
      <c r="A138" s="3">
        <f t="shared" si="40"/>
        <v>41</v>
      </c>
      <c r="B138" s="3">
        <f ca="1">SUM(B$3:B43)</f>
        <v>1960</v>
      </c>
      <c r="C138" s="3">
        <f ca="1">SUM(C$3:C43)</f>
        <v>1487</v>
      </c>
      <c r="D138" s="3">
        <f ca="1">SUM(D$3:D43)</f>
        <v>1677</v>
      </c>
      <c r="E138" s="3">
        <f ca="1">SUM(E$3:E43)</f>
        <v>1925</v>
      </c>
      <c r="AP138"/>
      <c r="AQ138"/>
      <c r="AR138"/>
      <c r="AS138"/>
      <c r="AT138"/>
      <c r="AU138"/>
    </row>
    <row r="139" spans="1:47" ht="16.5" x14ac:dyDescent="0.3">
      <c r="A139" s="3">
        <f t="shared" si="40"/>
        <v>42</v>
      </c>
      <c r="B139" s="3">
        <f ca="1">SUM(B$3:B44)</f>
        <v>1998</v>
      </c>
      <c r="C139" s="3">
        <f ca="1">SUM(C$3:C44)</f>
        <v>1534</v>
      </c>
      <c r="D139" s="3">
        <f ca="1">SUM(D$3:D44)</f>
        <v>1729</v>
      </c>
      <c r="E139" s="3">
        <f ca="1">SUM(E$3:E44)</f>
        <v>2011</v>
      </c>
      <c r="AP139"/>
      <c r="AQ139"/>
      <c r="AR139"/>
      <c r="AS139"/>
      <c r="AT139"/>
      <c r="AU139"/>
    </row>
    <row r="140" spans="1:47" ht="16.5" x14ac:dyDescent="0.3">
      <c r="A140" s="3">
        <f t="shared" si="40"/>
        <v>43</v>
      </c>
      <c r="B140" s="3">
        <f ca="1">SUM(B$3:B45)</f>
        <v>2084</v>
      </c>
      <c r="C140" s="3">
        <f ca="1">SUM(C$3:C45)</f>
        <v>1581</v>
      </c>
      <c r="D140" s="3">
        <f ca="1">SUM(D$3:D45)</f>
        <v>1786</v>
      </c>
      <c r="E140" s="3">
        <f ca="1">SUM(E$3:E45)</f>
        <v>2082</v>
      </c>
      <c r="AP140"/>
      <c r="AQ140"/>
      <c r="AR140"/>
      <c r="AS140"/>
      <c r="AT140"/>
      <c r="AU140"/>
    </row>
    <row r="141" spans="1:47" ht="16.5" x14ac:dyDescent="0.3">
      <c r="A141" s="3">
        <f t="shared" si="40"/>
        <v>44</v>
      </c>
      <c r="B141" s="3">
        <f ca="1">SUM(B$3:B46)</f>
        <v>2103</v>
      </c>
      <c r="C141" s="3">
        <f ca="1">SUM(C$3:C46)</f>
        <v>1628</v>
      </c>
      <c r="D141" s="3">
        <f ca="1">SUM(D$3:D46)</f>
        <v>1827</v>
      </c>
      <c r="E141" s="3">
        <f ca="1">SUM(E$3:E46)</f>
        <v>2124</v>
      </c>
      <c r="AP141"/>
      <c r="AQ141"/>
      <c r="AR141"/>
      <c r="AS141"/>
      <c r="AT141"/>
      <c r="AU141"/>
    </row>
    <row r="142" spans="1:47" ht="16.5" x14ac:dyDescent="0.3">
      <c r="A142" s="3">
        <f t="shared" si="40"/>
        <v>45</v>
      </c>
      <c r="B142" s="3">
        <f ca="1">SUM(B$3:B47)</f>
        <v>2159</v>
      </c>
      <c r="C142" s="3">
        <f ca="1">SUM(C$3:C47)</f>
        <v>1676</v>
      </c>
      <c r="D142" s="3">
        <f ca="1">SUM(D$3:D47)</f>
        <v>1863</v>
      </c>
      <c r="E142" s="3">
        <f ca="1">SUM(E$3:E47)</f>
        <v>2155</v>
      </c>
      <c r="AP142"/>
      <c r="AQ142"/>
      <c r="AR142"/>
      <c r="AS142"/>
      <c r="AT142"/>
      <c r="AU142"/>
    </row>
    <row r="143" spans="1:47" ht="16.5" x14ac:dyDescent="0.3">
      <c r="A143" s="3">
        <f t="shared" si="40"/>
        <v>46</v>
      </c>
      <c r="B143" s="3">
        <f ca="1">SUM(B$3:B48)</f>
        <v>2199</v>
      </c>
      <c r="C143" s="3">
        <f ca="1">SUM(C$3:C48)</f>
        <v>1724</v>
      </c>
      <c r="D143" s="3">
        <f ca="1">SUM(D$3:D48)</f>
        <v>1925</v>
      </c>
      <c r="E143" s="3">
        <f ca="1">SUM(E$3:E48)</f>
        <v>2203</v>
      </c>
      <c r="AP143"/>
      <c r="AQ143"/>
      <c r="AR143"/>
      <c r="AS143"/>
      <c r="AT143"/>
      <c r="AU143"/>
    </row>
    <row r="144" spans="1:47" ht="16.5" x14ac:dyDescent="0.3">
      <c r="A144" s="3">
        <f t="shared" si="40"/>
        <v>47</v>
      </c>
      <c r="B144" s="3">
        <f ca="1">SUM(B$3:B49)</f>
        <v>2265</v>
      </c>
      <c r="C144" s="3">
        <f ca="1">SUM(C$3:C49)</f>
        <v>1772</v>
      </c>
      <c r="D144" s="3">
        <f ca="1">SUM(D$3:D49)</f>
        <v>1980</v>
      </c>
      <c r="E144" s="3">
        <f ca="1">SUM(E$3:E49)</f>
        <v>2257</v>
      </c>
      <c r="AP144"/>
      <c r="AQ144"/>
      <c r="AR144"/>
      <c r="AS144"/>
      <c r="AT144"/>
      <c r="AU144"/>
    </row>
    <row r="145" spans="1:47" ht="16.5" x14ac:dyDescent="0.3">
      <c r="A145" s="3">
        <f t="shared" si="40"/>
        <v>48</v>
      </c>
      <c r="B145" s="3">
        <f ca="1">SUM(B$3:B50)</f>
        <v>2317</v>
      </c>
      <c r="C145" s="3">
        <f ca="1">SUM(C$3:C50)</f>
        <v>1821</v>
      </c>
      <c r="D145" s="3">
        <f ca="1">SUM(D$3:D50)</f>
        <v>2014</v>
      </c>
      <c r="E145" s="3">
        <f ca="1">SUM(E$3:E50)</f>
        <v>2303</v>
      </c>
      <c r="AP145"/>
      <c r="AQ145"/>
      <c r="AR145"/>
      <c r="AS145"/>
      <c r="AT145"/>
      <c r="AU145"/>
    </row>
    <row r="146" spans="1:47" ht="16.5" x14ac:dyDescent="0.3">
      <c r="A146" s="3">
        <f t="shared" si="40"/>
        <v>49</v>
      </c>
      <c r="B146" s="3">
        <f ca="1">SUM(B$3:B51)</f>
        <v>2358</v>
      </c>
      <c r="C146" s="3">
        <f ca="1">SUM(C$3:C51)</f>
        <v>1870</v>
      </c>
      <c r="D146" s="3">
        <f ca="1">SUM(D$3:D51)</f>
        <v>2049</v>
      </c>
      <c r="E146" s="3">
        <f ca="1">SUM(E$3:E51)</f>
        <v>2344</v>
      </c>
      <c r="AP146"/>
      <c r="AQ146"/>
      <c r="AR146"/>
      <c r="AS146"/>
      <c r="AT146"/>
      <c r="AU146"/>
    </row>
    <row r="147" spans="1:47" ht="16.5" x14ac:dyDescent="0.3">
      <c r="A147" s="3">
        <f t="shared" si="40"/>
        <v>50</v>
      </c>
      <c r="B147" s="3">
        <f ca="1">SUM(B$3:B52)</f>
        <v>2406</v>
      </c>
      <c r="C147" s="3">
        <f ca="1">SUM(C$3:C52)</f>
        <v>1919</v>
      </c>
      <c r="D147" s="3">
        <f ca="1">SUM(D$3:D52)</f>
        <v>2114</v>
      </c>
      <c r="E147" s="3">
        <f ca="1">SUM(E$3:E52)</f>
        <v>2400</v>
      </c>
      <c r="AP147"/>
      <c r="AQ147"/>
      <c r="AR147"/>
      <c r="AS147"/>
      <c r="AT147"/>
      <c r="AU147"/>
    </row>
    <row r="148" spans="1:47" ht="16.5" x14ac:dyDescent="0.3">
      <c r="A148" s="3">
        <f t="shared" si="40"/>
        <v>51</v>
      </c>
      <c r="B148" s="3">
        <f ca="1">SUM(B$3:B53)</f>
        <v>2488</v>
      </c>
      <c r="C148" s="3">
        <f ca="1">SUM(C$3:C53)</f>
        <v>1970</v>
      </c>
      <c r="D148" s="3">
        <f ca="1">SUM(D$3:D53)</f>
        <v>2179</v>
      </c>
      <c r="E148" s="3">
        <f ca="1">SUM(E$3:E53)</f>
        <v>2464</v>
      </c>
      <c r="AP148"/>
      <c r="AQ148"/>
      <c r="AR148"/>
      <c r="AS148"/>
      <c r="AT148"/>
      <c r="AU148"/>
    </row>
    <row r="149" spans="1:47" ht="16.5" x14ac:dyDescent="0.3">
      <c r="A149" s="3">
        <f t="shared" si="40"/>
        <v>52</v>
      </c>
      <c r="B149" s="3">
        <f ca="1">SUM(B$3:B54)</f>
        <v>2568</v>
      </c>
      <c r="C149" s="3">
        <f ca="1">SUM(C$3:C54)</f>
        <v>2022</v>
      </c>
      <c r="D149" s="3">
        <f ca="1">SUM(D$3:D54)</f>
        <v>2221</v>
      </c>
      <c r="E149" s="3">
        <f ca="1">SUM(E$3:E54)</f>
        <v>2508</v>
      </c>
      <c r="AP149"/>
      <c r="AQ149"/>
      <c r="AR149"/>
      <c r="AS149"/>
      <c r="AT149"/>
      <c r="AU149"/>
    </row>
    <row r="150" spans="1:47" ht="16.5" x14ac:dyDescent="0.3">
      <c r="A150" s="3">
        <f t="shared" si="40"/>
        <v>53</v>
      </c>
      <c r="B150" s="3">
        <f ca="1">SUM(B$3:B55)</f>
        <v>2622</v>
      </c>
      <c r="C150" s="3">
        <f ca="1">SUM(C$3:C55)</f>
        <v>2076</v>
      </c>
      <c r="D150" s="3">
        <f ca="1">SUM(D$3:D55)</f>
        <v>2263</v>
      </c>
      <c r="E150" s="3">
        <f ca="1">SUM(E$3:E55)</f>
        <v>2543</v>
      </c>
      <c r="AP150"/>
      <c r="AQ150"/>
      <c r="AR150"/>
      <c r="AS150"/>
      <c r="AT150"/>
      <c r="AU150"/>
    </row>
    <row r="151" spans="1:47" ht="16.5" x14ac:dyDescent="0.3">
      <c r="A151" s="3">
        <f t="shared" si="40"/>
        <v>54</v>
      </c>
      <c r="B151" s="3">
        <f ca="1">SUM(B$3:B56)</f>
        <v>2671</v>
      </c>
      <c r="C151" s="3">
        <f ca="1">SUM(C$3:C56)</f>
        <v>2130</v>
      </c>
      <c r="D151" s="3">
        <f ca="1">SUM(D$3:D56)</f>
        <v>2325</v>
      </c>
      <c r="E151" s="3">
        <f ca="1">SUM(E$3:E56)</f>
        <v>2622</v>
      </c>
      <c r="AP151"/>
      <c r="AQ151"/>
      <c r="AR151"/>
      <c r="AS151"/>
      <c r="AT151"/>
      <c r="AU151"/>
    </row>
    <row r="152" spans="1:47" ht="16.5" x14ac:dyDescent="0.3">
      <c r="A152" s="3">
        <f t="shared" si="40"/>
        <v>55</v>
      </c>
      <c r="B152" s="3">
        <f ca="1">SUM(B$3:B57)</f>
        <v>2756</v>
      </c>
      <c r="C152" s="3">
        <f ca="1">SUM(C$3:C57)</f>
        <v>2184</v>
      </c>
      <c r="D152" s="3">
        <f ca="1">SUM(D$3:D57)</f>
        <v>2386</v>
      </c>
      <c r="E152" s="3">
        <f ca="1">SUM(E$3:E57)</f>
        <v>2709</v>
      </c>
      <c r="AP152"/>
      <c r="AQ152"/>
      <c r="AR152"/>
      <c r="AS152"/>
      <c r="AT152"/>
      <c r="AU152"/>
    </row>
    <row r="153" spans="1:47" ht="16.5" x14ac:dyDescent="0.3">
      <c r="A153" s="3">
        <f t="shared" si="40"/>
        <v>56</v>
      </c>
      <c r="B153" s="3">
        <f ca="1">SUM(B$3:B58)</f>
        <v>2802</v>
      </c>
      <c r="C153" s="3">
        <f ca="1">SUM(C$3:C58)</f>
        <v>2238</v>
      </c>
      <c r="D153" s="3">
        <f ca="1">SUM(D$3:D58)</f>
        <v>2425</v>
      </c>
      <c r="E153" s="3">
        <f ca="1">SUM(E$3:E58)</f>
        <v>2750</v>
      </c>
      <c r="AP153"/>
      <c r="AQ153"/>
      <c r="AR153"/>
      <c r="AS153"/>
      <c r="AT153"/>
      <c r="AU153"/>
    </row>
    <row r="154" spans="1:47" ht="16.5" x14ac:dyDescent="0.3">
      <c r="A154" s="3">
        <f t="shared" si="40"/>
        <v>57</v>
      </c>
      <c r="B154" s="3">
        <f ca="1">SUM(B$3:B59)</f>
        <v>2848</v>
      </c>
      <c r="C154" s="3">
        <f ca="1">SUM(C$3:C59)</f>
        <v>2293</v>
      </c>
      <c r="D154" s="3">
        <f ca="1">SUM(D$3:D59)</f>
        <v>2476</v>
      </c>
      <c r="E154" s="3">
        <f ca="1">SUM(E$3:E59)</f>
        <v>2776</v>
      </c>
      <c r="AP154"/>
      <c r="AQ154"/>
      <c r="AR154"/>
      <c r="AS154"/>
      <c r="AT154"/>
      <c r="AU154"/>
    </row>
    <row r="155" spans="1:47" ht="16.5" x14ac:dyDescent="0.3">
      <c r="A155" s="3">
        <f t="shared" si="40"/>
        <v>58</v>
      </c>
      <c r="B155" s="3">
        <f ca="1">SUM(B$3:B60)</f>
        <v>2890</v>
      </c>
      <c r="C155" s="3">
        <f ca="1">SUM(C$3:C60)</f>
        <v>2348</v>
      </c>
      <c r="D155" s="3">
        <f ca="1">SUM(D$3:D60)</f>
        <v>2530</v>
      </c>
      <c r="E155" s="3">
        <f ca="1">SUM(E$3:E60)</f>
        <v>2831</v>
      </c>
      <c r="AP155"/>
      <c r="AQ155"/>
      <c r="AR155"/>
      <c r="AS155"/>
      <c r="AT155"/>
      <c r="AU155"/>
    </row>
    <row r="156" spans="1:47" ht="16.5" x14ac:dyDescent="0.3">
      <c r="A156" s="3">
        <f t="shared" si="40"/>
        <v>59</v>
      </c>
      <c r="B156" s="3">
        <f ca="1">SUM(B$3:B61)</f>
        <v>2919</v>
      </c>
      <c r="C156" s="3">
        <f ca="1">SUM(C$3:C61)</f>
        <v>2404</v>
      </c>
      <c r="D156" s="3">
        <f ca="1">SUM(D$3:D61)</f>
        <v>2601</v>
      </c>
      <c r="E156" s="3">
        <f ca="1">SUM(E$3:E61)</f>
        <v>2904</v>
      </c>
      <c r="AP156"/>
      <c r="AQ156"/>
      <c r="AR156"/>
      <c r="AS156"/>
      <c r="AT156"/>
      <c r="AU156"/>
    </row>
    <row r="157" spans="1:47" ht="16.5" x14ac:dyDescent="0.3">
      <c r="A157" s="3">
        <f t="shared" si="40"/>
        <v>60</v>
      </c>
      <c r="B157" s="3">
        <f ca="1">SUM(B$3:B62)</f>
        <v>2974</v>
      </c>
      <c r="C157" s="3">
        <f ca="1">SUM(C$3:C62)</f>
        <v>2461</v>
      </c>
      <c r="D157" s="3">
        <f ca="1">SUM(D$3:D62)</f>
        <v>2640</v>
      </c>
      <c r="E157" s="3">
        <f ca="1">SUM(E$3:E62)</f>
        <v>2932</v>
      </c>
      <c r="AP157"/>
      <c r="AQ157"/>
      <c r="AR157"/>
      <c r="AS157"/>
      <c r="AT157"/>
      <c r="AU157"/>
    </row>
    <row r="158" spans="1:47" ht="16.5" x14ac:dyDescent="0.3">
      <c r="A158" s="3">
        <f t="shared" si="40"/>
        <v>61</v>
      </c>
      <c r="B158" s="3">
        <f ca="1">SUM(B$3:B63)</f>
        <v>3029</v>
      </c>
      <c r="C158" s="3">
        <f ca="1">SUM(C$3:C63)</f>
        <v>2518</v>
      </c>
      <c r="D158" s="3">
        <f ca="1">SUM(D$3:D63)</f>
        <v>2684</v>
      </c>
      <c r="E158" s="3">
        <f ca="1">SUM(E$3:E63)</f>
        <v>2966</v>
      </c>
      <c r="AP158"/>
      <c r="AQ158"/>
      <c r="AR158"/>
      <c r="AS158"/>
      <c r="AT158"/>
      <c r="AU158"/>
    </row>
    <row r="159" spans="1:47" ht="16.5" x14ac:dyDescent="0.3">
      <c r="A159" s="3">
        <f t="shared" si="40"/>
        <v>62</v>
      </c>
      <c r="B159" s="3">
        <f ca="1">SUM(B$3:B64)</f>
        <v>3102</v>
      </c>
      <c r="C159" s="3">
        <f ca="1">SUM(C$3:C64)</f>
        <v>2576</v>
      </c>
      <c r="D159" s="3">
        <f ca="1">SUM(D$3:D64)</f>
        <v>2754</v>
      </c>
      <c r="E159" s="3">
        <f ca="1">SUM(E$3:E64)</f>
        <v>3032</v>
      </c>
      <c r="AP159"/>
      <c r="AQ159"/>
      <c r="AR159"/>
      <c r="AS159"/>
      <c r="AT159"/>
      <c r="AU159"/>
    </row>
    <row r="160" spans="1:47" ht="16.5" x14ac:dyDescent="0.3">
      <c r="A160" s="3">
        <f t="shared" si="40"/>
        <v>63</v>
      </c>
      <c r="B160" s="3">
        <f ca="1">SUM(B$3:B65)</f>
        <v>3137</v>
      </c>
      <c r="C160" s="3">
        <f ca="1">SUM(C$3:C65)</f>
        <v>2635</v>
      </c>
      <c r="D160" s="3">
        <f ca="1">SUM(D$3:D65)</f>
        <v>2840</v>
      </c>
      <c r="E160" s="3">
        <f ca="1">SUM(E$3:E65)</f>
        <v>3094</v>
      </c>
      <c r="AP160"/>
      <c r="AQ160"/>
      <c r="AR160"/>
      <c r="AS160"/>
      <c r="AT160"/>
      <c r="AU160"/>
    </row>
    <row r="161" spans="1:47" ht="16.5" x14ac:dyDescent="0.3">
      <c r="A161" s="3">
        <f t="shared" si="40"/>
        <v>64</v>
      </c>
      <c r="B161" s="3">
        <f ca="1">SUM(B$3:B66)</f>
        <v>3163</v>
      </c>
      <c r="C161" s="3">
        <f ca="1">SUM(C$3:C66)</f>
        <v>2696</v>
      </c>
      <c r="D161" s="3">
        <f ca="1">SUM(D$3:D66)</f>
        <v>2896</v>
      </c>
      <c r="E161" s="3">
        <f ca="1">SUM(E$3:E66)</f>
        <v>3132</v>
      </c>
      <c r="AP161"/>
      <c r="AQ161"/>
      <c r="AR161"/>
      <c r="AS161"/>
      <c r="AT161"/>
      <c r="AU161"/>
    </row>
    <row r="162" spans="1:47" ht="16.5" x14ac:dyDescent="0.3">
      <c r="A162" s="3">
        <f t="shared" si="40"/>
        <v>65</v>
      </c>
      <c r="B162" s="3">
        <f ca="1">SUM(B$3:B67)</f>
        <v>3199</v>
      </c>
      <c r="C162" s="3">
        <f ca="1">SUM(C$3:C67)</f>
        <v>2758</v>
      </c>
      <c r="D162" s="3">
        <f ca="1">SUM(D$3:D67)</f>
        <v>2940</v>
      </c>
      <c r="E162" s="3">
        <f ca="1">SUM(E$3:E67)</f>
        <v>3175</v>
      </c>
      <c r="AP162"/>
      <c r="AQ162"/>
      <c r="AR162"/>
      <c r="AS162"/>
      <c r="AT162"/>
      <c r="AU162"/>
    </row>
    <row r="163" spans="1:47" ht="16.5" x14ac:dyDescent="0.3">
      <c r="A163" s="3">
        <f t="shared" ref="A163:A181" si="41">A68</f>
        <v>66</v>
      </c>
      <c r="B163" s="3">
        <f ca="1">SUM(B$3:B68)</f>
        <v>3238</v>
      </c>
      <c r="C163" s="3">
        <f ca="1">SUM(C$3:C68)</f>
        <v>2820</v>
      </c>
      <c r="D163" s="3">
        <f ca="1">SUM(D$3:D68)</f>
        <v>3006</v>
      </c>
      <c r="E163" s="3">
        <f ca="1">SUM(E$3:E68)</f>
        <v>3243</v>
      </c>
      <c r="AP163"/>
      <c r="AQ163"/>
      <c r="AR163"/>
      <c r="AS163"/>
      <c r="AT163"/>
      <c r="AU163"/>
    </row>
    <row r="164" spans="1:47" ht="16.5" x14ac:dyDescent="0.3">
      <c r="A164" s="3">
        <f t="shared" si="41"/>
        <v>67</v>
      </c>
      <c r="B164" s="3">
        <f ca="1">SUM(B$3:B69)</f>
        <v>3281</v>
      </c>
      <c r="C164" s="3">
        <f ca="1">SUM(C$3:C69)</f>
        <v>2883</v>
      </c>
      <c r="D164" s="3">
        <f ca="1">SUM(D$3:D69)</f>
        <v>3086</v>
      </c>
      <c r="E164" s="3">
        <f ca="1">SUM(E$3:E69)</f>
        <v>3292</v>
      </c>
      <c r="AP164"/>
      <c r="AQ164"/>
      <c r="AR164"/>
      <c r="AS164"/>
      <c r="AT164"/>
      <c r="AU164"/>
    </row>
    <row r="165" spans="1:47" ht="16.5" x14ac:dyDescent="0.3">
      <c r="A165" s="3">
        <f t="shared" si="41"/>
        <v>68</v>
      </c>
      <c r="B165" s="3">
        <f ca="1">SUM(B$3:B70)</f>
        <v>3335</v>
      </c>
      <c r="C165" s="3">
        <f ca="1">SUM(C$3:C70)</f>
        <v>2947</v>
      </c>
      <c r="D165" s="3">
        <f ca="1">SUM(D$3:D70)</f>
        <v>3134</v>
      </c>
      <c r="E165" s="3">
        <f ca="1">SUM(E$3:E70)</f>
        <v>3338</v>
      </c>
      <c r="AP165"/>
      <c r="AQ165"/>
      <c r="AR165"/>
      <c r="AS165"/>
      <c r="AT165"/>
      <c r="AU165"/>
    </row>
    <row r="166" spans="1:47" ht="16.5" x14ac:dyDescent="0.3">
      <c r="A166" s="3">
        <f t="shared" si="41"/>
        <v>69</v>
      </c>
      <c r="B166" s="3">
        <f ca="1">SUM(B$3:B71)</f>
        <v>3374</v>
      </c>
      <c r="C166" s="3">
        <f ca="1">SUM(C$3:C71)</f>
        <v>3012</v>
      </c>
      <c r="D166" s="3">
        <f ca="1">SUM(D$3:D71)</f>
        <v>3192</v>
      </c>
      <c r="E166" s="3">
        <f ca="1">SUM(E$3:E71)</f>
        <v>3367</v>
      </c>
      <c r="AP166"/>
      <c r="AQ166"/>
      <c r="AR166"/>
      <c r="AS166"/>
      <c r="AT166"/>
      <c r="AU166"/>
    </row>
    <row r="167" spans="1:47" ht="16.5" x14ac:dyDescent="0.3">
      <c r="A167" s="3">
        <f t="shared" si="41"/>
        <v>70</v>
      </c>
      <c r="B167" s="3">
        <f ca="1">SUM(B$3:B72)</f>
        <v>3425</v>
      </c>
      <c r="C167" s="3">
        <f ca="1">SUM(C$3:C72)</f>
        <v>3077</v>
      </c>
      <c r="D167" s="3">
        <f ca="1">SUM(D$3:D72)</f>
        <v>3246</v>
      </c>
      <c r="E167" s="3">
        <f ca="1">SUM(E$3:E72)</f>
        <v>3428</v>
      </c>
      <c r="AP167"/>
      <c r="AQ167"/>
      <c r="AR167"/>
      <c r="AS167"/>
      <c r="AT167"/>
      <c r="AU167"/>
    </row>
    <row r="168" spans="1:47" ht="16.5" x14ac:dyDescent="0.3">
      <c r="A168" s="3">
        <f t="shared" si="41"/>
        <v>71</v>
      </c>
      <c r="B168" s="3">
        <f ca="1">SUM(B$3:B73)</f>
        <v>3444</v>
      </c>
      <c r="C168" s="3">
        <f ca="1">SUM(C$3:C73)</f>
        <v>3143</v>
      </c>
      <c r="D168" s="3">
        <f ca="1">SUM(D$3:D73)</f>
        <v>3333</v>
      </c>
      <c r="E168" s="3">
        <f ca="1">SUM(E$3:E73)</f>
        <v>3480</v>
      </c>
      <c r="AP168"/>
      <c r="AQ168"/>
      <c r="AR168"/>
      <c r="AS168"/>
      <c r="AT168"/>
      <c r="AU168"/>
    </row>
    <row r="169" spans="1:47" ht="16.5" x14ac:dyDescent="0.3">
      <c r="A169" s="3">
        <f t="shared" si="41"/>
        <v>72</v>
      </c>
      <c r="B169" s="3">
        <f ca="1">SUM(B$3:B74)</f>
        <v>3531</v>
      </c>
      <c r="C169" s="3">
        <f ca="1">SUM(C$3:C74)</f>
        <v>3209</v>
      </c>
      <c r="D169" s="3">
        <f ca="1">SUM(D$3:D74)</f>
        <v>3368</v>
      </c>
      <c r="E169" s="3">
        <f ca="1">SUM(E$3:E74)</f>
        <v>3518</v>
      </c>
      <c r="AP169"/>
      <c r="AQ169"/>
      <c r="AR169"/>
      <c r="AS169"/>
      <c r="AT169"/>
      <c r="AU169"/>
    </row>
    <row r="170" spans="1:47" ht="16.5" x14ac:dyDescent="0.3">
      <c r="A170" s="3">
        <f t="shared" si="41"/>
        <v>73</v>
      </c>
      <c r="B170" s="3">
        <f ca="1">SUM(B$3:B75)</f>
        <v>3595</v>
      </c>
      <c r="C170" s="3">
        <f ca="1">SUM(C$3:C75)</f>
        <v>3277</v>
      </c>
      <c r="D170" s="3">
        <f ca="1">SUM(D$3:D75)</f>
        <v>3415</v>
      </c>
      <c r="E170" s="3">
        <f ca="1">SUM(E$3:E75)</f>
        <v>3562</v>
      </c>
      <c r="AP170"/>
      <c r="AQ170"/>
      <c r="AR170"/>
      <c r="AS170"/>
      <c r="AT170"/>
      <c r="AU170"/>
    </row>
    <row r="171" spans="1:47" ht="16.5" x14ac:dyDescent="0.3">
      <c r="A171" s="3">
        <f t="shared" si="41"/>
        <v>74</v>
      </c>
      <c r="B171" s="3">
        <f ca="1">SUM(B$3:B76)</f>
        <v>3626</v>
      </c>
      <c r="C171" s="3">
        <f ca="1">SUM(C$3:C76)</f>
        <v>3347</v>
      </c>
      <c r="D171" s="3">
        <f ca="1">SUM(D$3:D76)</f>
        <v>3469</v>
      </c>
      <c r="E171" s="3">
        <f ca="1">SUM(E$3:E76)</f>
        <v>3610</v>
      </c>
      <c r="AP171"/>
      <c r="AQ171"/>
      <c r="AR171"/>
      <c r="AS171"/>
      <c r="AT171"/>
      <c r="AU171"/>
    </row>
    <row r="172" spans="1:47" ht="16.5" x14ac:dyDescent="0.3">
      <c r="A172" s="3">
        <f t="shared" si="41"/>
        <v>75</v>
      </c>
      <c r="B172" s="3">
        <f ca="1">SUM(B$3:B77)</f>
        <v>3659</v>
      </c>
      <c r="C172" s="3">
        <f ca="1">SUM(C$3:C77)</f>
        <v>3417</v>
      </c>
      <c r="D172" s="3">
        <f ca="1">SUM(D$3:D77)</f>
        <v>3554</v>
      </c>
      <c r="E172" s="3">
        <f ca="1">SUM(E$3:E77)</f>
        <v>3692</v>
      </c>
      <c r="AP172"/>
      <c r="AQ172"/>
      <c r="AR172"/>
      <c r="AS172"/>
      <c r="AT172"/>
      <c r="AU172"/>
    </row>
    <row r="173" spans="1:47" ht="16.5" x14ac:dyDescent="0.3">
      <c r="A173" s="3">
        <f t="shared" si="41"/>
        <v>76</v>
      </c>
      <c r="B173" s="3">
        <f ca="1">SUM(B$3:B78)</f>
        <v>3700</v>
      </c>
      <c r="C173" s="3">
        <f ca="1">SUM(C$3:C78)</f>
        <v>3488</v>
      </c>
      <c r="D173" s="3">
        <f ca="1">SUM(D$3:D78)</f>
        <v>3593</v>
      </c>
      <c r="E173" s="3">
        <f ca="1">SUM(E$3:E78)</f>
        <v>3718</v>
      </c>
      <c r="AP173"/>
      <c r="AQ173"/>
      <c r="AR173"/>
      <c r="AS173"/>
      <c r="AT173"/>
      <c r="AU173"/>
    </row>
    <row r="174" spans="1:47" ht="16.5" x14ac:dyDescent="0.3">
      <c r="A174" s="3">
        <f t="shared" si="41"/>
        <v>77</v>
      </c>
      <c r="B174" s="3">
        <f ca="1">SUM(B$3:B79)</f>
        <v>3761</v>
      </c>
      <c r="C174" s="3">
        <f ca="1">SUM(C$3:C79)</f>
        <v>3561</v>
      </c>
      <c r="D174" s="3">
        <f ca="1">SUM(D$3:D79)</f>
        <v>3650</v>
      </c>
      <c r="E174" s="3">
        <f ca="1">SUM(E$3:E79)</f>
        <v>3757</v>
      </c>
      <c r="AP174"/>
      <c r="AQ174"/>
      <c r="AR174"/>
      <c r="AS174"/>
      <c r="AT174"/>
      <c r="AU174"/>
    </row>
    <row r="175" spans="1:47" ht="16.5" x14ac:dyDescent="0.3">
      <c r="A175" s="3">
        <f t="shared" si="41"/>
        <v>78</v>
      </c>
      <c r="B175" s="3">
        <f ca="1">SUM(B$3:B80)</f>
        <v>3824</v>
      </c>
      <c r="C175" s="3">
        <f ca="1">SUM(C$3:C80)</f>
        <v>3634</v>
      </c>
      <c r="D175" s="3">
        <f ca="1">SUM(D$3:D80)</f>
        <v>3729</v>
      </c>
      <c r="E175" s="3">
        <f ca="1">SUM(E$3:E80)</f>
        <v>3842</v>
      </c>
      <c r="AP175"/>
      <c r="AQ175"/>
      <c r="AR175"/>
      <c r="AS175"/>
      <c r="AT175"/>
      <c r="AU175"/>
    </row>
    <row r="176" spans="1:47" ht="16.5" x14ac:dyDescent="0.3">
      <c r="A176" s="3">
        <f t="shared" si="41"/>
        <v>79</v>
      </c>
      <c r="B176" s="3">
        <f ca="1">SUM(B$3:B81)</f>
        <v>3871</v>
      </c>
      <c r="C176" s="3">
        <f ca="1">SUM(C$3:C81)</f>
        <v>3713</v>
      </c>
      <c r="D176" s="3">
        <f ca="1">SUM(D$3:D81)</f>
        <v>3811</v>
      </c>
      <c r="E176" s="3">
        <f ca="1">SUM(E$3:E81)</f>
        <v>3890</v>
      </c>
      <c r="AP176"/>
      <c r="AQ176"/>
      <c r="AR176"/>
      <c r="AS176"/>
      <c r="AT176"/>
      <c r="AU176"/>
    </row>
    <row r="177" spans="1:47" ht="16.5" x14ac:dyDescent="0.3">
      <c r="A177" s="3">
        <f t="shared" si="41"/>
        <v>80</v>
      </c>
      <c r="B177" s="3">
        <f ca="1">SUM(B$3:B82)</f>
        <v>3909</v>
      </c>
      <c r="C177" s="3">
        <f ca="1">SUM(C$3:C82)</f>
        <v>3793</v>
      </c>
      <c r="D177" s="3">
        <f ca="1">SUM(D$3:D82)</f>
        <v>3875</v>
      </c>
      <c r="E177" s="3">
        <f ca="1">SUM(E$3:E82)</f>
        <v>3936</v>
      </c>
      <c r="AP177"/>
      <c r="AQ177"/>
      <c r="AR177"/>
      <c r="AS177"/>
      <c r="AT177"/>
      <c r="AU177"/>
    </row>
    <row r="178" spans="1:47" ht="16.5" x14ac:dyDescent="0.3">
      <c r="A178" s="3">
        <f t="shared" si="41"/>
        <v>81</v>
      </c>
      <c r="B178" s="3">
        <f ca="1">SUM(B$3:B83)</f>
        <v>3982</v>
      </c>
      <c r="C178" s="3">
        <f ca="1">SUM(C$3:C83)</f>
        <v>3875</v>
      </c>
      <c r="D178" s="3">
        <f ca="1">SUM(D$3:D83)</f>
        <v>3929</v>
      </c>
      <c r="E178" s="3">
        <f ca="1">SUM(E$3:E83)</f>
        <v>3972</v>
      </c>
      <c r="AP178"/>
      <c r="AQ178"/>
      <c r="AR178"/>
      <c r="AS178"/>
      <c r="AT178"/>
      <c r="AU178"/>
    </row>
    <row r="179" spans="1:47" ht="16.5" x14ac:dyDescent="0.3">
      <c r="A179" s="3">
        <f t="shared" si="41"/>
        <v>82</v>
      </c>
      <c r="B179" s="3">
        <f ca="1">SUM(B$3:B84)</f>
        <v>4005</v>
      </c>
      <c r="C179" s="3">
        <f ca="1">SUM(C$3:C84)</f>
        <v>3960</v>
      </c>
      <c r="D179" s="3">
        <f ca="1">SUM(D$3:D84)</f>
        <v>3992</v>
      </c>
      <c r="E179" s="3">
        <f ca="1">SUM(E$3:E84)</f>
        <v>4038</v>
      </c>
      <c r="AP179"/>
      <c r="AQ179"/>
      <c r="AR179"/>
      <c r="AS179"/>
      <c r="AT179"/>
      <c r="AU179"/>
    </row>
    <row r="180" spans="1:47" ht="16.5" x14ac:dyDescent="0.3">
      <c r="A180" s="3">
        <f t="shared" si="41"/>
        <v>83</v>
      </c>
      <c r="B180" s="3">
        <f ca="1">SUM(B$3:B85)</f>
        <v>4076</v>
      </c>
      <c r="C180" s="3">
        <f ca="1">SUM(C$3:C85)</f>
        <v>4046</v>
      </c>
      <c r="D180" s="3">
        <f ca="1">SUM(D$3:D85)</f>
        <v>4065</v>
      </c>
      <c r="E180" s="3">
        <f ca="1">SUM(E$3:E85)</f>
        <v>4100</v>
      </c>
      <c r="AP180"/>
      <c r="AQ180"/>
      <c r="AR180"/>
      <c r="AS180"/>
      <c r="AT180"/>
      <c r="AU180"/>
    </row>
    <row r="181" spans="1:47" ht="16.5" x14ac:dyDescent="0.3">
      <c r="A181" s="3">
        <f t="shared" si="41"/>
        <v>84</v>
      </c>
      <c r="B181" s="3">
        <f ca="1">SUM(B$3:B86)</f>
        <v>4133</v>
      </c>
      <c r="C181" s="3">
        <f ca="1">SUM(C$3:C86)</f>
        <v>4133</v>
      </c>
      <c r="D181" s="3">
        <f ca="1">SUM(D$3:D86)</f>
        <v>4133</v>
      </c>
      <c r="E181" s="3">
        <f ca="1">SUM(E$3:E86)</f>
        <v>4133</v>
      </c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11E88-CD99-4A5D-B4EF-8E15D186DC71}">
  <dimension ref="A1:BK307"/>
  <sheetViews>
    <sheetView zoomScale="96" zoomScaleNormal="96" workbookViewId="0">
      <selection activeCell="P20" sqref="P20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ca="1">G2&amp;" - "&amp;H2</f>
        <v>24 - 30</v>
      </c>
      <c r="G2" s="65">
        <f ca="1">Y4</f>
        <v>24</v>
      </c>
      <c r="H2" s="22">
        <f t="shared" ref="H2:H14" ca="1" si="0">G2+$Y$3</f>
        <v>30</v>
      </c>
      <c r="I2" s="54">
        <f ca="1">COUNTIF($B$3:$B$86, "&lt;"&amp;H2)</f>
        <v>1</v>
      </c>
      <c r="J2" s="23">
        <f ca="1">I2</f>
        <v>1</v>
      </c>
      <c r="K2" s="24">
        <f t="shared" ref="K2:K14" ca="1" si="1">J2/$J$15</f>
        <v>3.5714285714285712E-2</v>
      </c>
      <c r="L2" s="25">
        <f t="shared" ref="L2:L14" ca="1" si="2">I2/$J$15</f>
        <v>3.5714285714285712E-2</v>
      </c>
      <c r="N2" s="64" t="s">
        <v>8</v>
      </c>
      <c r="O2" s="63">
        <f ca="1">AVERAGE($B$3:$B$86)</f>
        <v>46.571428571428569</v>
      </c>
      <c r="P2" s="63">
        <f t="shared" ref="P2:Q2" ca="1" si="3">AVERAGE($B$3:$B$86)</f>
        <v>46.571428571428569</v>
      </c>
      <c r="Q2" s="63">
        <f t="shared" ca="1" si="3"/>
        <v>46.571428571428569</v>
      </c>
      <c r="R2" s="63">
        <f ca="1">AVERAGE($D$3:$D$86)</f>
        <v>46.571428571428569</v>
      </c>
      <c r="V2" s="12" t="s">
        <v>27</v>
      </c>
      <c r="Y2" s="12">
        <f ca="1">ROUND(O6/10,0)</f>
        <v>6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f ca="1">AU3</f>
        <v>44</v>
      </c>
      <c r="C3" s="27">
        <f ca="1">AV3</f>
        <v>26</v>
      </c>
      <c r="D3" s="28">
        <f ca="1">AS3</f>
        <v>31</v>
      </c>
      <c r="E3" s="56">
        <f ca="1">AW3</f>
        <v>35</v>
      </c>
      <c r="F3" s="30" t="str">
        <f t="shared" ref="F3:F14" ca="1" si="4">G3&amp;" - "&amp;H3</f>
        <v>30 - 36</v>
      </c>
      <c r="G3" s="31">
        <f ca="1">H2</f>
        <v>30</v>
      </c>
      <c r="H3" s="32">
        <f t="shared" ca="1" si="0"/>
        <v>36</v>
      </c>
      <c r="I3" s="54">
        <f t="shared" ref="I3:I14" ca="1" si="5">COUNTIF($B$3:$B$86, "&lt;"&amp;H3)</f>
        <v>7</v>
      </c>
      <c r="J3" s="58">
        <f ca="1">I3-I2</f>
        <v>6</v>
      </c>
      <c r="K3" s="47">
        <f t="shared" ca="1" si="1"/>
        <v>0.21428571428571427</v>
      </c>
      <c r="L3" s="34">
        <f t="shared" ca="1" si="2"/>
        <v>0.25</v>
      </c>
      <c r="N3" s="49" t="s">
        <v>24</v>
      </c>
      <c r="O3" s="52">
        <f ca="1">MEDIAN(B$3:B$86)</f>
        <v>46.5</v>
      </c>
      <c r="P3" s="52">
        <f t="shared" ref="P3:R3" ca="1" si="6">MEDIAN(C$3:C$86)</f>
        <v>46.5</v>
      </c>
      <c r="Q3" s="52">
        <f t="shared" ca="1" si="6"/>
        <v>46.5</v>
      </c>
      <c r="R3" s="52">
        <f t="shared" ca="1" si="6"/>
        <v>46.5</v>
      </c>
      <c r="V3" s="12" t="s">
        <v>28</v>
      </c>
      <c r="Y3" s="12">
        <f ca="1">ROUND(Y2,-LEN(Y2)+1)</f>
        <v>6</v>
      </c>
      <c r="AN3" s="15">
        <v>1</v>
      </c>
      <c r="AO3" s="15">
        <f ca="1">ABS(_xlfn.NORM.INV(RAND(),$AQ$1,$AS$1))</f>
        <v>28.55521228676476</v>
      </c>
      <c r="AP3" s="15">
        <f ca="1">SMALL($AO$3:$AO$30,ROWS(AO$3:AO3))</f>
        <v>19.061907760025392</v>
      </c>
      <c r="AQ3" s="35">
        <f ca="1">AR3+RAND()</f>
        <v>1.5989755049118664</v>
      </c>
      <c r="AR3" s="35">
        <v>1</v>
      </c>
      <c r="AS3" s="4">
        <f ca="1">ROUNDUP(AP3*AQ3,0)</f>
        <v>31</v>
      </c>
      <c r="AT3" s="4">
        <f ca="1">RAND()</f>
        <v>0.97319960477687018</v>
      </c>
      <c r="AU3" s="4">
        <f ca="1">INDEX($AS$3:$AS$30,MATCH(SMALL($AT$3:$AT$30,ROWS(AT$3:AT3)),$AT$3:$AT$30,0))</f>
        <v>44</v>
      </c>
      <c r="AV3" s="4">
        <f ca="1">SMALL($AS$3:$AS$30,ROWS(AV$3:AV3))</f>
        <v>26</v>
      </c>
      <c r="AW3" s="12">
        <f ca="1">VLOOKUP(SMALL($BB$3:$BB$16,AX3),$BB$3:$BC$30,2,0)</f>
        <v>35</v>
      </c>
      <c r="AX3" s="12">
        <v>1</v>
      </c>
      <c r="BA3" s="12">
        <v>1</v>
      </c>
      <c r="BB3" s="12">
        <f ca="1">RAND()</f>
        <v>0.75113125936439573</v>
      </c>
      <c r="BC3" s="12">
        <f ca="1">AV3</f>
        <v>26</v>
      </c>
    </row>
    <row r="4" spans="1:55" ht="17.25" thickBot="1" x14ac:dyDescent="0.35">
      <c r="A4" s="1">
        <v>2</v>
      </c>
      <c r="B4" s="26">
        <f t="shared" ref="B4:C30" ca="1" si="7">AU4</f>
        <v>55</v>
      </c>
      <c r="C4" s="27">
        <f t="shared" ca="1" si="7"/>
        <v>30</v>
      </c>
      <c r="D4" s="28">
        <f t="shared" ref="D4:D30" ca="1" si="8">AS4</f>
        <v>49</v>
      </c>
      <c r="E4" s="56">
        <f t="shared" ref="E4:E30" ca="1" si="9">AW4</f>
        <v>55</v>
      </c>
      <c r="F4" s="30" t="str">
        <f t="shared" ca="1" si="4"/>
        <v>36 - 42</v>
      </c>
      <c r="G4" s="31">
        <f t="shared" ref="G4:G13" ca="1" si="10">H3</f>
        <v>36</v>
      </c>
      <c r="H4" s="32">
        <f t="shared" ca="1" si="0"/>
        <v>42</v>
      </c>
      <c r="I4" s="54">
        <f t="shared" ca="1" si="5"/>
        <v>10</v>
      </c>
      <c r="J4" s="58">
        <f t="shared" ref="J4:J14" ca="1" si="11">I4-I3</f>
        <v>3</v>
      </c>
      <c r="K4" s="47">
        <f t="shared" ca="1" si="1"/>
        <v>0.10714285714285714</v>
      </c>
      <c r="L4" s="34">
        <f t="shared" ca="1" si="2"/>
        <v>0.35714285714285715</v>
      </c>
      <c r="N4" s="62" t="s">
        <v>9</v>
      </c>
      <c r="O4" s="61">
        <f ca="1">MAX(B$3:B$86)</f>
        <v>83</v>
      </c>
      <c r="P4" s="61">
        <f t="shared" ref="P4:R4" ca="1" si="12">MAX(C$3:C$86)</f>
        <v>83</v>
      </c>
      <c r="Q4" s="61">
        <f t="shared" ca="1" si="12"/>
        <v>83</v>
      </c>
      <c r="R4" s="61">
        <f t="shared" ca="1" si="12"/>
        <v>83</v>
      </c>
      <c r="V4" s="12" t="s">
        <v>29</v>
      </c>
      <c r="Y4" s="12">
        <f ca="1">Y3*INT(O5/Y3)</f>
        <v>24</v>
      </c>
      <c r="AN4" s="15">
        <v>2</v>
      </c>
      <c r="AO4" s="15">
        <f t="shared" ref="AO4:AO30" ca="1" si="13">ABS(_xlfn.NORM.INV(RAND(),$AQ$1,$AS$1))</f>
        <v>21.750341373636157</v>
      </c>
      <c r="AP4" s="15">
        <f ca="1">SMALL($AO$3:$AO$30,ROWS(AO$3:AO4))</f>
        <v>19.487301226767642</v>
      </c>
      <c r="AQ4" s="35">
        <f t="shared" ref="AQ4:AQ30" ca="1" si="14">AR4+RAND()</f>
        <v>2.471498284585012</v>
      </c>
      <c r="AR4" s="35">
        <v>1.5</v>
      </c>
      <c r="AS4" s="4">
        <f t="shared" ref="AS4:AS30" ca="1" si="15">ROUNDUP(AP4*AQ4,0)</f>
        <v>49</v>
      </c>
      <c r="AT4" s="4">
        <f t="shared" ref="AT4:AT30" ca="1" si="16">RAND()</f>
        <v>0.83150688694589858</v>
      </c>
      <c r="AU4" s="4">
        <f ca="1">INDEX($AS$3:$AS$30,MATCH(SMALL($AT$3:$AT$30,ROWS(AT$3:AT4)),$AT$3:$AT$30,0))</f>
        <v>55</v>
      </c>
      <c r="AV4" s="4">
        <f ca="1">SMALL($AS$3:$AS$30,ROWS(AV$3:AV4))</f>
        <v>30</v>
      </c>
      <c r="AW4" s="12">
        <f ca="1">VLOOKUP(SMALL($BB$17:$BB$30,AX4),$BB$17:$BC$30,2,0)</f>
        <v>55</v>
      </c>
      <c r="AX4" s="12">
        <v>1</v>
      </c>
      <c r="BA4" s="12">
        <v>2</v>
      </c>
      <c r="BB4" s="12">
        <f t="shared" ref="BB4:BB30" ca="1" si="17">RAND()</f>
        <v>0.37365703133479045</v>
      </c>
      <c r="BC4" s="12">
        <f t="shared" ref="BC4:BC30" ca="1" si="18">AV4</f>
        <v>30</v>
      </c>
    </row>
    <row r="5" spans="1:55" ht="17.25" thickBot="1" x14ac:dyDescent="0.35">
      <c r="A5" s="1">
        <v>3</v>
      </c>
      <c r="B5" s="26">
        <f t="shared" ca="1" si="7"/>
        <v>52</v>
      </c>
      <c r="C5" s="27">
        <f t="shared" ca="1" si="7"/>
        <v>30</v>
      </c>
      <c r="D5" s="28">
        <f t="shared" ca="1" si="8"/>
        <v>46</v>
      </c>
      <c r="E5" s="56">
        <f t="shared" ca="1" si="9"/>
        <v>52</v>
      </c>
      <c r="F5" s="30" t="str">
        <f t="shared" ca="1" si="4"/>
        <v>42 - 48</v>
      </c>
      <c r="G5" s="31">
        <f t="shared" ca="1" si="10"/>
        <v>42</v>
      </c>
      <c r="H5" s="32">
        <f t="shared" ca="1" si="0"/>
        <v>48</v>
      </c>
      <c r="I5" s="54">
        <f t="shared" ca="1" si="5"/>
        <v>15</v>
      </c>
      <c r="J5" s="58">
        <f t="shared" ca="1" si="11"/>
        <v>5</v>
      </c>
      <c r="K5" s="47">
        <f t="shared" ca="1" si="1"/>
        <v>0.17857142857142858</v>
      </c>
      <c r="L5" s="34">
        <f t="shared" ca="1" si="2"/>
        <v>0.5357142857142857</v>
      </c>
      <c r="N5" s="62" t="s">
        <v>10</v>
      </c>
      <c r="O5" s="61">
        <f ca="1">MIN(B$3:B$84)</f>
        <v>26</v>
      </c>
      <c r="P5" s="61">
        <f t="shared" ref="P5:R5" ca="1" si="19">MIN(C$3:C$84)</f>
        <v>26</v>
      </c>
      <c r="Q5" s="61">
        <f t="shared" ca="1" si="19"/>
        <v>26</v>
      </c>
      <c r="R5" s="61">
        <f t="shared" ca="1" si="19"/>
        <v>26</v>
      </c>
      <c r="V5" s="12" t="s">
        <v>26</v>
      </c>
      <c r="Y5" s="12">
        <f ca="1">ROUNDUP(O4/Y3,0)</f>
        <v>14</v>
      </c>
      <c r="AN5" s="15">
        <v>3</v>
      </c>
      <c r="AO5" s="15">
        <f t="shared" ca="1" si="13"/>
        <v>29.489425382539807</v>
      </c>
      <c r="AP5" s="15">
        <f ca="1">SMALL($AO$3:$AO$30,ROWS(AO$3:AO5))</f>
        <v>20.005673117748159</v>
      </c>
      <c r="AQ5" s="35">
        <f t="shared" ca="1" si="14"/>
        <v>2.2536275234337739</v>
      </c>
      <c r="AR5" s="35">
        <v>2</v>
      </c>
      <c r="AS5" s="4">
        <f t="shared" ca="1" si="15"/>
        <v>46</v>
      </c>
      <c r="AT5" s="4">
        <f t="shared" ca="1" si="16"/>
        <v>0.42380774755310424</v>
      </c>
      <c r="AU5" s="4">
        <f ca="1">INDEX($AS$3:$AS$30,MATCH(SMALL($AT$3:$AT$30,ROWS(AT$3:AT5)),$AT$3:$AT$30,0))</f>
        <v>52</v>
      </c>
      <c r="AV5" s="4">
        <f ca="1">SMALL($AS$3:$AS$30,ROWS(AV$3:AV5))</f>
        <v>30</v>
      </c>
      <c r="AW5" s="12">
        <f ca="1">VLOOKUP(SMALL($BB$17:$BB$30,AX5),$BB$17:$BC$30,2,0)</f>
        <v>52</v>
      </c>
      <c r="AX5" s="12">
        <v>2</v>
      </c>
      <c r="BA5" s="12">
        <v>3</v>
      </c>
      <c r="BB5" s="12">
        <f t="shared" ca="1" si="17"/>
        <v>0.19047521980953719</v>
      </c>
      <c r="BC5" s="12">
        <f t="shared" ca="1" si="18"/>
        <v>30</v>
      </c>
    </row>
    <row r="6" spans="1:55" ht="17.25" thickBot="1" x14ac:dyDescent="0.35">
      <c r="A6" s="1">
        <v>4</v>
      </c>
      <c r="B6" s="26">
        <f t="shared" ca="1" si="7"/>
        <v>35</v>
      </c>
      <c r="C6" s="27">
        <f t="shared" ca="1" si="7"/>
        <v>30</v>
      </c>
      <c r="D6" s="28">
        <f t="shared" ca="1" si="8"/>
        <v>37</v>
      </c>
      <c r="E6" s="56">
        <f t="shared" ca="1" si="9"/>
        <v>46</v>
      </c>
      <c r="F6" s="30" t="str">
        <f t="shared" ca="1" si="4"/>
        <v>48 - 54</v>
      </c>
      <c r="G6" s="31">
        <f t="shared" ca="1" si="10"/>
        <v>48</v>
      </c>
      <c r="H6" s="32">
        <f t="shared" ca="1" si="0"/>
        <v>54</v>
      </c>
      <c r="I6" s="54">
        <f t="shared" ca="1" si="5"/>
        <v>20</v>
      </c>
      <c r="J6" s="58">
        <f t="shared" ca="1" si="11"/>
        <v>5</v>
      </c>
      <c r="K6" s="47">
        <f t="shared" ca="1" si="1"/>
        <v>0.17857142857142858</v>
      </c>
      <c r="L6" s="34">
        <f t="shared" ca="1" si="2"/>
        <v>0.7142857142857143</v>
      </c>
      <c r="N6" s="62" t="s">
        <v>1</v>
      </c>
      <c r="O6" s="61">
        <f ca="1">O4-O5</f>
        <v>57</v>
      </c>
      <c r="P6" s="61">
        <f t="shared" ref="P6:R6" ca="1" si="20">P4-P5</f>
        <v>57</v>
      </c>
      <c r="Q6" s="61">
        <f t="shared" ca="1" si="20"/>
        <v>57</v>
      </c>
      <c r="R6" s="61">
        <f t="shared" ca="1" si="20"/>
        <v>57</v>
      </c>
      <c r="V6" s="12" t="s">
        <v>30</v>
      </c>
      <c r="Y6" s="12">
        <f ca="1">Y5*Y3</f>
        <v>84</v>
      </c>
      <c r="AN6" s="15">
        <v>4</v>
      </c>
      <c r="AO6" s="15">
        <f t="shared" ca="1" si="13"/>
        <v>21.827395135191001</v>
      </c>
      <c r="AP6" s="15">
        <f ca="1">SMALL($AO$3:$AO$30,ROWS(AO$3:AO6))</f>
        <v>20.197140106841402</v>
      </c>
      <c r="AQ6" s="35">
        <f t="shared" ca="1" si="14"/>
        <v>1.8178000038944648</v>
      </c>
      <c r="AR6" s="35">
        <v>1</v>
      </c>
      <c r="AS6" s="4">
        <f t="shared" ca="1" si="15"/>
        <v>37</v>
      </c>
      <c r="AT6" s="4">
        <f t="shared" ca="1" si="16"/>
        <v>0.75231284432234502</v>
      </c>
      <c r="AU6" s="4">
        <f ca="1">INDEX($AS$3:$AS$30,MATCH(SMALL($AT$3:$AT$30,ROWS(AT$3:AT6)),$AT$3:$AT$30,0))</f>
        <v>35</v>
      </c>
      <c r="AV6" s="4">
        <f ca="1">SMALL($AS$3:$AS$30,ROWS(AV$3:AV6))</f>
        <v>30</v>
      </c>
      <c r="AW6" s="12">
        <f ca="1">VLOOKUP(SMALL($BB$3:$BB$16,AX6),$BB$3:$BC$30,2,0)</f>
        <v>46</v>
      </c>
      <c r="AX6" s="12">
        <v>2</v>
      </c>
      <c r="BA6" s="12">
        <v>4</v>
      </c>
      <c r="BB6" s="12">
        <f t="shared" ca="1" si="17"/>
        <v>0.46538506118149203</v>
      </c>
      <c r="BC6" s="12">
        <f t="shared" ca="1" si="18"/>
        <v>30</v>
      </c>
    </row>
    <row r="7" spans="1:55" ht="17.25" thickBot="1" x14ac:dyDescent="0.35">
      <c r="A7" s="1">
        <v>5</v>
      </c>
      <c r="B7" s="26">
        <f t="shared" ca="1" si="7"/>
        <v>42</v>
      </c>
      <c r="C7" s="27">
        <f t="shared" ca="1" si="7"/>
        <v>31</v>
      </c>
      <c r="D7" s="28">
        <f t="shared" ca="1" si="8"/>
        <v>32</v>
      </c>
      <c r="E7" s="56">
        <f t="shared" ca="1" si="9"/>
        <v>30</v>
      </c>
      <c r="F7" s="30" t="str">
        <f t="shared" ca="1" si="4"/>
        <v>54 - 60</v>
      </c>
      <c r="G7" s="31">
        <f t="shared" ca="1" si="10"/>
        <v>54</v>
      </c>
      <c r="H7" s="32">
        <f t="shared" ca="1" si="0"/>
        <v>60</v>
      </c>
      <c r="I7" s="54">
        <f t="shared" ca="1" si="5"/>
        <v>23</v>
      </c>
      <c r="J7" s="58">
        <f t="shared" ca="1" si="11"/>
        <v>3</v>
      </c>
      <c r="K7" s="47">
        <f t="shared" ca="1" si="1"/>
        <v>0.10714285714285714</v>
      </c>
      <c r="L7" s="34">
        <f t="shared" ca="1" si="2"/>
        <v>0.8214285714285714</v>
      </c>
      <c r="N7" s="62" t="s">
        <v>11</v>
      </c>
      <c r="O7" s="61">
        <f ca="1">_xlfn.STDEV.S(B$3:B$86)</f>
        <v>13.631196712303872</v>
      </c>
      <c r="P7" s="61">
        <f t="shared" ref="P7:R7" ca="1" si="21">_xlfn.STDEV.S(C$3:C$86)</f>
        <v>13.631196712303872</v>
      </c>
      <c r="Q7" s="61">
        <f t="shared" ca="1" si="21"/>
        <v>13.631196712303872</v>
      </c>
      <c r="R7" s="61">
        <f t="shared" ca="1" si="21"/>
        <v>13.631196712303872</v>
      </c>
      <c r="V7" s="12" t="s">
        <v>31</v>
      </c>
      <c r="Y7" s="12">
        <v>4</v>
      </c>
      <c r="AN7" s="15">
        <v>5</v>
      </c>
      <c r="AO7" s="15">
        <f t="shared" ca="1" si="13"/>
        <v>20.197140106841402</v>
      </c>
      <c r="AP7" s="15">
        <f ca="1">SMALL($AO$3:$AO$30,ROWS(AO$3:AO7))</f>
        <v>20.64314876541172</v>
      </c>
      <c r="AQ7" s="35">
        <f t="shared" ca="1" si="14"/>
        <v>1.5048498267805863</v>
      </c>
      <c r="AR7" s="35">
        <f>AR3</f>
        <v>1</v>
      </c>
      <c r="AS7" s="4">
        <f t="shared" ca="1" si="15"/>
        <v>32</v>
      </c>
      <c r="AT7" s="4">
        <f t="shared" ca="1" si="16"/>
        <v>0.9602062502451556</v>
      </c>
      <c r="AU7" s="4">
        <f ca="1">INDEX($AS$3:$AS$30,MATCH(SMALL($AT$3:$AT$30,ROWS(AT$3:AT7)),$AT$3:$AT$30,0))</f>
        <v>42</v>
      </c>
      <c r="AV7" s="4">
        <f ca="1">SMALL($AS$3:$AS$30,ROWS(AV$3:AV7))</f>
        <v>31</v>
      </c>
      <c r="AW7" s="12">
        <f ca="1">VLOOKUP(SMALL($BB$3:$BB$16,AX7),$BB$3:$BC$30,2,0)</f>
        <v>30</v>
      </c>
      <c r="AX7" s="12">
        <f>2+AX3</f>
        <v>3</v>
      </c>
      <c r="BA7" s="12">
        <v>5</v>
      </c>
      <c r="BB7" s="12">
        <f t="shared" ca="1" si="17"/>
        <v>0.3257018889448261</v>
      </c>
      <c r="BC7" s="12">
        <f t="shared" ca="1" si="18"/>
        <v>31</v>
      </c>
    </row>
    <row r="8" spans="1:55" ht="17.25" thickBot="1" x14ac:dyDescent="0.35">
      <c r="A8" s="1">
        <v>6</v>
      </c>
      <c r="B8" s="26">
        <f t="shared" ca="1" si="7"/>
        <v>71</v>
      </c>
      <c r="C8" s="27">
        <f t="shared" ca="1" si="7"/>
        <v>32</v>
      </c>
      <c r="D8" s="28">
        <f t="shared" ca="1" si="8"/>
        <v>35</v>
      </c>
      <c r="E8" s="56">
        <f t="shared" ca="1" si="9"/>
        <v>83</v>
      </c>
      <c r="F8" s="30" t="str">
        <f t="shared" ca="1" si="4"/>
        <v>60 - 66</v>
      </c>
      <c r="G8" s="31">
        <f t="shared" ca="1" si="10"/>
        <v>60</v>
      </c>
      <c r="H8" s="32">
        <f t="shared" ca="1" si="0"/>
        <v>66</v>
      </c>
      <c r="I8" s="54">
        <f t="shared" ca="1" si="5"/>
        <v>26</v>
      </c>
      <c r="J8" s="58">
        <f t="shared" ca="1" si="11"/>
        <v>3</v>
      </c>
      <c r="K8" s="47">
        <f t="shared" ca="1" si="1"/>
        <v>0.10714285714285714</v>
      </c>
      <c r="L8" s="34">
        <f t="shared" ca="1" si="2"/>
        <v>0.9285714285714286</v>
      </c>
      <c r="N8" s="62" t="s">
        <v>12</v>
      </c>
      <c r="O8" s="61">
        <f ca="1">O7/O2</f>
        <v>0.29269440793290524</v>
      </c>
      <c r="P8" s="61">
        <f t="shared" ref="P8:R8" ca="1" si="22">P7/P2</f>
        <v>0.29269440793290524</v>
      </c>
      <c r="Q8" s="61">
        <f t="shared" ca="1" si="22"/>
        <v>0.29269440793290524</v>
      </c>
      <c r="R8" s="61">
        <f t="shared" ca="1" si="22"/>
        <v>0.29269440793290524</v>
      </c>
      <c r="AN8" s="15">
        <v>6</v>
      </c>
      <c r="AO8" s="15">
        <f t="shared" ca="1" si="13"/>
        <v>23.007318701312656</v>
      </c>
      <c r="AP8" s="15">
        <f ca="1">SMALL($AO$3:$AO$30,ROWS(AO$3:AO8))</f>
        <v>21.513768503966624</v>
      </c>
      <c r="AQ8" s="35">
        <f t="shared" ca="1" si="14"/>
        <v>1.6214203075894942</v>
      </c>
      <c r="AR8" s="35">
        <f t="shared" ref="AR8:AR30" si="23">AR4</f>
        <v>1.5</v>
      </c>
      <c r="AS8" s="4">
        <f t="shared" ca="1" si="15"/>
        <v>35</v>
      </c>
      <c r="AT8" s="4">
        <f t="shared" ca="1" si="16"/>
        <v>0.21247999513736349</v>
      </c>
      <c r="AU8" s="4">
        <f ca="1">INDEX($AS$3:$AS$30,MATCH(SMALL($AT$3:$AT$30,ROWS(AT$3:AT8)),$AT$3:$AT$30,0))</f>
        <v>71</v>
      </c>
      <c r="AV8" s="4">
        <f ca="1">SMALL($AS$3:$AS$30,ROWS(AV$3:AV8))</f>
        <v>32</v>
      </c>
      <c r="AW8" s="12">
        <f ca="1">VLOOKUP(SMALL($BB$17:$BB$30,AX8),$BB$17:$BC$30,2,0)</f>
        <v>83</v>
      </c>
      <c r="AX8" s="12">
        <f>2+AX4</f>
        <v>3</v>
      </c>
      <c r="BA8" s="12">
        <v>6</v>
      </c>
      <c r="BB8" s="12">
        <f t="shared" ca="1" si="17"/>
        <v>0.3254890630027325</v>
      </c>
      <c r="BC8" s="12">
        <f t="shared" ca="1" si="18"/>
        <v>32</v>
      </c>
    </row>
    <row r="9" spans="1:55" ht="17.25" thickBot="1" x14ac:dyDescent="0.35">
      <c r="A9" s="1">
        <v>7</v>
      </c>
      <c r="B9" s="26">
        <f t="shared" ca="1" si="7"/>
        <v>57</v>
      </c>
      <c r="C9" s="27">
        <f t="shared" ca="1" si="7"/>
        <v>35</v>
      </c>
      <c r="D9" s="28">
        <f t="shared" ca="1" si="8"/>
        <v>57</v>
      </c>
      <c r="E9" s="56">
        <f t="shared" ca="1" si="9"/>
        <v>63</v>
      </c>
      <c r="F9" s="30" t="str">
        <f t="shared" ca="1" si="4"/>
        <v>66 - 72</v>
      </c>
      <c r="G9" s="31">
        <f t="shared" ca="1" si="10"/>
        <v>66</v>
      </c>
      <c r="H9" s="32">
        <f t="shared" ca="1" si="0"/>
        <v>72</v>
      </c>
      <c r="I9" s="54">
        <f t="shared" ca="1" si="5"/>
        <v>27</v>
      </c>
      <c r="J9" s="58">
        <f t="shared" ca="1" si="11"/>
        <v>1</v>
      </c>
      <c r="K9" s="47">
        <f t="shared" ca="1" si="1"/>
        <v>3.5714285714285712E-2</v>
      </c>
      <c r="L9" s="34">
        <f t="shared" ca="1" si="2"/>
        <v>0.9642857142857143</v>
      </c>
      <c r="N9" s="49" t="s">
        <v>25</v>
      </c>
      <c r="O9" s="50">
        <f ca="1">O2/O3</f>
        <v>1.0015360983102919</v>
      </c>
      <c r="P9" s="50">
        <f t="shared" ref="P9:R9" ca="1" si="24">P2/P3</f>
        <v>1.0015360983102919</v>
      </c>
      <c r="Q9" s="50">
        <f t="shared" ca="1" si="24"/>
        <v>1.0015360983102919</v>
      </c>
      <c r="R9" s="50">
        <f t="shared" ca="1" si="24"/>
        <v>1.0015360983102919</v>
      </c>
      <c r="AN9" s="15">
        <v>8</v>
      </c>
      <c r="AO9" s="15">
        <f t="shared" ca="1" si="13"/>
        <v>28.149610619123276</v>
      </c>
      <c r="AP9" s="15">
        <f ca="1">SMALL($AO$3:$AO$30,ROWS(AO$3:AO9))</f>
        <v>21.692282817952574</v>
      </c>
      <c r="AQ9" s="35">
        <f t="shared" ca="1" si="14"/>
        <v>2.6199584860295575</v>
      </c>
      <c r="AR9" s="35">
        <f t="shared" si="23"/>
        <v>2</v>
      </c>
      <c r="AS9" s="4">
        <f t="shared" ca="1" si="15"/>
        <v>57</v>
      </c>
      <c r="AT9" s="4">
        <f t="shared" ca="1" si="16"/>
        <v>0.29245294872544902</v>
      </c>
      <c r="AU9" s="4">
        <f ca="1">INDEX($AS$3:$AS$30,MATCH(SMALL($AT$3:$AT$30,ROWS(AT$3:AT9)),$AT$3:$AT$30,0))</f>
        <v>57</v>
      </c>
      <c r="AV9" s="4">
        <f ca="1">SMALL($AS$3:$AS$30,ROWS(AV$3:AV9))</f>
        <v>35</v>
      </c>
      <c r="AW9" s="12">
        <f ca="1">VLOOKUP(SMALL($BB$17:$BB$30,AX9),$BB$17:$BC$30,2,0)</f>
        <v>63</v>
      </c>
      <c r="AX9" s="12">
        <f>2+AX5</f>
        <v>4</v>
      </c>
      <c r="BA9" s="12">
        <v>7</v>
      </c>
      <c r="BB9" s="12">
        <f t="shared" ca="1" si="17"/>
        <v>5.5978569573240988E-2</v>
      </c>
      <c r="BC9" s="12">
        <f t="shared" ca="1" si="18"/>
        <v>35</v>
      </c>
    </row>
    <row r="10" spans="1:55" ht="17.25" thickBot="1" x14ac:dyDescent="0.35">
      <c r="A10" s="1">
        <v>8</v>
      </c>
      <c r="B10" s="26">
        <f t="shared" ca="1" si="7"/>
        <v>47</v>
      </c>
      <c r="C10" s="27">
        <f t="shared" ca="1" si="7"/>
        <v>37</v>
      </c>
      <c r="D10" s="28">
        <f t="shared" ca="1" si="8"/>
        <v>38</v>
      </c>
      <c r="E10" s="56">
        <f t="shared" ca="1" si="9"/>
        <v>32</v>
      </c>
      <c r="F10" s="30" t="str">
        <f t="shared" ca="1" si="4"/>
        <v>72 - 78</v>
      </c>
      <c r="G10" s="31">
        <f t="shared" ca="1" si="10"/>
        <v>72</v>
      </c>
      <c r="H10" s="32">
        <f t="shared" ca="1" si="0"/>
        <v>78</v>
      </c>
      <c r="I10" s="54">
        <f t="shared" ca="1" si="5"/>
        <v>27</v>
      </c>
      <c r="J10" s="58">
        <f t="shared" ca="1" si="11"/>
        <v>0</v>
      </c>
      <c r="K10" s="47">
        <f t="shared" ca="1" si="1"/>
        <v>0</v>
      </c>
      <c r="L10" s="34">
        <f t="shared" ca="1" si="2"/>
        <v>0.9642857142857143</v>
      </c>
      <c r="N10" s="60" t="s">
        <v>23</v>
      </c>
      <c r="O10" s="59">
        <f ca="1">O6/O2</f>
        <v>1.2239263803680982</v>
      </c>
      <c r="P10" s="59">
        <f t="shared" ref="P10:R10" ca="1" si="25">P6/P2</f>
        <v>1.2239263803680982</v>
      </c>
      <c r="Q10" s="59">
        <f t="shared" ca="1" si="25"/>
        <v>1.2239263803680982</v>
      </c>
      <c r="R10" s="59">
        <f t="shared" ca="1" si="25"/>
        <v>1.2239263803680982</v>
      </c>
      <c r="AN10" s="15">
        <v>7</v>
      </c>
      <c r="AO10" s="15">
        <f t="shared" ca="1" si="13"/>
        <v>26.391660696343898</v>
      </c>
      <c r="AP10" s="15">
        <f ca="1">SMALL($AO$3:$AO$30,ROWS(AO$3:AO10))</f>
        <v>21.750341373636157</v>
      </c>
      <c r="AQ10" s="35">
        <f t="shared" ca="1" si="14"/>
        <v>1.7367744109437768</v>
      </c>
      <c r="AR10" s="35">
        <f t="shared" si="23"/>
        <v>1</v>
      </c>
      <c r="AS10" s="4">
        <f t="shared" ca="1" si="15"/>
        <v>38</v>
      </c>
      <c r="AT10" s="4">
        <f t="shared" ca="1" si="16"/>
        <v>0.39206842844270395</v>
      </c>
      <c r="AU10" s="4">
        <f ca="1">INDEX($AS$3:$AS$30,MATCH(SMALL($AT$3:$AT$30,ROWS(AT$3:AT10)),$AT$3:$AT$30,0))</f>
        <v>47</v>
      </c>
      <c r="AV10" s="4">
        <f ca="1">SMALL($AS$3:$AS$30,ROWS(AV$3:AV10))</f>
        <v>37</v>
      </c>
      <c r="AW10" s="12">
        <f ca="1">VLOOKUP(SMALL($BB$3:$BB$16,AX10),$BB$3:$BC$30,2,0)</f>
        <v>32</v>
      </c>
      <c r="AX10" s="12">
        <f>2+AX6</f>
        <v>4</v>
      </c>
      <c r="BA10" s="12">
        <v>8</v>
      </c>
      <c r="BB10" s="12">
        <f t="shared" ca="1" si="17"/>
        <v>0.93136555440492341</v>
      </c>
      <c r="BC10" s="12">
        <f t="shared" ca="1" si="18"/>
        <v>37</v>
      </c>
    </row>
    <row r="11" spans="1:55" ht="17.25" thickBot="1" x14ac:dyDescent="0.35">
      <c r="A11" s="1">
        <v>9</v>
      </c>
      <c r="B11" s="26">
        <f t="shared" ca="1" si="7"/>
        <v>26</v>
      </c>
      <c r="C11" s="27">
        <f t="shared" ca="1" si="7"/>
        <v>38</v>
      </c>
      <c r="D11" s="28">
        <f t="shared" ca="1" si="8"/>
        <v>42</v>
      </c>
      <c r="E11" s="56">
        <f t="shared" ca="1" si="9"/>
        <v>31</v>
      </c>
      <c r="F11" s="30" t="str">
        <f t="shared" ca="1" si="4"/>
        <v>78 - 84</v>
      </c>
      <c r="G11" s="31">
        <f t="shared" ca="1" si="10"/>
        <v>78</v>
      </c>
      <c r="H11" s="32">
        <f t="shared" ca="1" si="0"/>
        <v>84</v>
      </c>
      <c r="I11" s="54">
        <f t="shared" ca="1" si="5"/>
        <v>28</v>
      </c>
      <c r="J11" s="58">
        <f t="shared" ca="1" si="11"/>
        <v>1</v>
      </c>
      <c r="K11" s="47">
        <f t="shared" ca="1" si="1"/>
        <v>3.5714285714285712E-2</v>
      </c>
      <c r="L11" s="34">
        <f t="shared" ca="1" si="2"/>
        <v>1</v>
      </c>
      <c r="AN11" s="15">
        <v>12</v>
      </c>
      <c r="AO11" s="15">
        <f t="shared" ca="1" si="13"/>
        <v>20.005673117748159</v>
      </c>
      <c r="AP11" s="15">
        <f ca="1">SMALL($AO$3:$AO$30,ROWS(AO$3:AO11))</f>
        <v>21.827395135191001</v>
      </c>
      <c r="AQ11" s="35">
        <f t="shared" ca="1" si="14"/>
        <v>1.8959694692437816</v>
      </c>
      <c r="AR11" s="35">
        <f t="shared" si="23"/>
        <v>1</v>
      </c>
      <c r="AS11" s="4">
        <f t="shared" ca="1" si="15"/>
        <v>42</v>
      </c>
      <c r="AT11" s="4">
        <f t="shared" ca="1" si="16"/>
        <v>0.64041181205626363</v>
      </c>
      <c r="AU11" s="4">
        <f ca="1">INDEX($AS$3:$AS$30,MATCH(SMALL($AT$3:$AT$30,ROWS(AT$3:AT11)),$AT$3:$AT$30,0))</f>
        <v>26</v>
      </c>
      <c r="AV11" s="4">
        <f ca="1">SMALL($AS$3:$AS$30,ROWS(AV$3:AV11))</f>
        <v>38</v>
      </c>
      <c r="AW11" s="12">
        <f ca="1">VLOOKUP(SMALL($BB$3:$BB$16,AX11),$BB$3:$BC$30,2,0)</f>
        <v>31</v>
      </c>
      <c r="AX11" s="12">
        <f t="shared" ref="AX11:AX30" si="26">2+AX7</f>
        <v>5</v>
      </c>
      <c r="BA11" s="12">
        <v>9</v>
      </c>
      <c r="BB11" s="12">
        <f t="shared" ca="1" si="17"/>
        <v>0.39733727748568837</v>
      </c>
      <c r="BC11" s="12">
        <f t="shared" ca="1" si="18"/>
        <v>38</v>
      </c>
    </row>
    <row r="12" spans="1:55" ht="17.25" thickBot="1" x14ac:dyDescent="0.35">
      <c r="A12" s="1">
        <v>10</v>
      </c>
      <c r="B12" s="26">
        <f t="shared" ca="1" si="7"/>
        <v>62</v>
      </c>
      <c r="C12" s="27">
        <f t="shared" ca="1" si="7"/>
        <v>41</v>
      </c>
      <c r="D12" s="28">
        <f t="shared" ca="1" si="8"/>
        <v>48</v>
      </c>
      <c r="E12" s="56">
        <f t="shared" ca="1" si="9"/>
        <v>61</v>
      </c>
      <c r="F12" s="30" t="str">
        <f t="shared" ca="1" si="4"/>
        <v>84 - 90</v>
      </c>
      <c r="G12" s="31">
        <f t="shared" ca="1" si="10"/>
        <v>84</v>
      </c>
      <c r="H12" s="32">
        <f t="shared" ca="1" si="0"/>
        <v>90</v>
      </c>
      <c r="I12" s="54">
        <f t="shared" ca="1" si="5"/>
        <v>28</v>
      </c>
      <c r="J12" s="58">
        <f t="shared" ca="1" si="11"/>
        <v>0</v>
      </c>
      <c r="K12" s="47">
        <f t="shared" ca="1" si="1"/>
        <v>0</v>
      </c>
      <c r="L12" s="34">
        <f t="shared" ca="1" si="2"/>
        <v>1</v>
      </c>
      <c r="AN12" s="15">
        <v>9</v>
      </c>
      <c r="AO12" s="15">
        <f t="shared" ca="1" si="13"/>
        <v>27.271566893339923</v>
      </c>
      <c r="AP12" s="15">
        <f ca="1">SMALL($AO$3:$AO$30,ROWS(AO$3:AO12))</f>
        <v>22.645042950848133</v>
      </c>
      <c r="AQ12" s="35">
        <f t="shared" ca="1" si="14"/>
        <v>2.0936748180918312</v>
      </c>
      <c r="AR12" s="35">
        <f t="shared" si="23"/>
        <v>1.5</v>
      </c>
      <c r="AS12" s="4">
        <f t="shared" ca="1" si="15"/>
        <v>48</v>
      </c>
      <c r="AT12" s="4">
        <f t="shared" ca="1" si="16"/>
        <v>0.98692279296312369</v>
      </c>
      <c r="AU12" s="4">
        <f ca="1">INDEX($AS$3:$AS$30,MATCH(SMALL($AT$3:$AT$30,ROWS(AT$3:AT12)),$AT$3:$AT$30,0))</f>
        <v>62</v>
      </c>
      <c r="AV12" s="4">
        <f ca="1">SMALL($AS$3:$AS$30,ROWS(AV$3:AV12))</f>
        <v>41</v>
      </c>
      <c r="AW12" s="12">
        <f ca="1">VLOOKUP(SMALL($BB$17:$BB$30,AX12),$BB$17:$BC$30,2,0)</f>
        <v>61</v>
      </c>
      <c r="AX12" s="12">
        <f t="shared" si="26"/>
        <v>5</v>
      </c>
      <c r="BA12" s="12">
        <v>10</v>
      </c>
      <c r="BB12" s="12">
        <f t="shared" ca="1" si="17"/>
        <v>0.931299964219508</v>
      </c>
      <c r="BC12" s="12">
        <f t="shared" ca="1" si="18"/>
        <v>41</v>
      </c>
    </row>
    <row r="13" spans="1:55" ht="17.25" thickBot="1" x14ac:dyDescent="0.35">
      <c r="A13" s="1">
        <v>11</v>
      </c>
      <c r="B13" s="26">
        <f t="shared" ca="1" si="7"/>
        <v>38</v>
      </c>
      <c r="C13" s="27">
        <f t="shared" ca="1" si="7"/>
        <v>42</v>
      </c>
      <c r="D13" s="28">
        <f t="shared" ca="1" si="8"/>
        <v>55</v>
      </c>
      <c r="E13" s="56">
        <f t="shared" ca="1" si="9"/>
        <v>49</v>
      </c>
      <c r="F13" s="30" t="str">
        <f t="shared" ca="1" si="4"/>
        <v>90 - 96</v>
      </c>
      <c r="G13" s="31">
        <f t="shared" ca="1" si="10"/>
        <v>90</v>
      </c>
      <c r="H13" s="32">
        <f t="shared" ca="1" si="0"/>
        <v>96</v>
      </c>
      <c r="I13" s="54">
        <f t="shared" ca="1" si="5"/>
        <v>28</v>
      </c>
      <c r="J13" s="58">
        <f t="shared" ca="1" si="11"/>
        <v>0</v>
      </c>
      <c r="K13" s="47">
        <f t="shared" ca="1" si="1"/>
        <v>0</v>
      </c>
      <c r="L13" s="34">
        <f t="shared" ca="1" si="2"/>
        <v>1</v>
      </c>
      <c r="AN13" s="15">
        <v>10</v>
      </c>
      <c r="AO13" s="15">
        <f t="shared" ca="1" si="13"/>
        <v>28.42717129343184</v>
      </c>
      <c r="AP13" s="15">
        <f ca="1">SMALL($AO$3:$AO$30,ROWS(AO$3:AO13))</f>
        <v>23.007318701312656</v>
      </c>
      <c r="AQ13" s="35">
        <f t="shared" ca="1" si="14"/>
        <v>2.3703792123643161</v>
      </c>
      <c r="AR13" s="35">
        <f t="shared" si="23"/>
        <v>2</v>
      </c>
      <c r="AS13" s="4">
        <f t="shared" ca="1" si="15"/>
        <v>55</v>
      </c>
      <c r="AT13" s="4">
        <f t="shared" ca="1" si="16"/>
        <v>0.42886791749038833</v>
      </c>
      <c r="AU13" s="4">
        <f ca="1">INDEX($AS$3:$AS$30,MATCH(SMALL($AT$3:$AT$30,ROWS(AT$3:AT13)),$AT$3:$AT$30,0))</f>
        <v>38</v>
      </c>
      <c r="AV13" s="4">
        <f ca="1">SMALL($AS$3:$AS$30,ROWS(AV$3:AV13))</f>
        <v>42</v>
      </c>
      <c r="AW13" s="12">
        <f ca="1">VLOOKUP(SMALL($BB$17:$BB$30,AX13),$BB$17:$BC$30,2,0)</f>
        <v>49</v>
      </c>
      <c r="AX13" s="12">
        <f t="shared" si="26"/>
        <v>6</v>
      </c>
      <c r="BA13" s="12">
        <v>11</v>
      </c>
      <c r="BB13" s="12">
        <f t="shared" ca="1" si="17"/>
        <v>0.80984737182988964</v>
      </c>
      <c r="BC13" s="12">
        <f t="shared" ca="1" si="18"/>
        <v>42</v>
      </c>
    </row>
    <row r="14" spans="1:55" ht="17.25" thickBot="1" x14ac:dyDescent="0.35">
      <c r="A14" s="1">
        <v>12</v>
      </c>
      <c r="B14" s="26">
        <f t="shared" ca="1" si="7"/>
        <v>46</v>
      </c>
      <c r="C14" s="27">
        <f t="shared" ca="1" si="7"/>
        <v>42</v>
      </c>
      <c r="D14" s="28">
        <f t="shared" ca="1" si="8"/>
        <v>49</v>
      </c>
      <c r="E14" s="56">
        <f t="shared" ca="1" si="9"/>
        <v>30</v>
      </c>
      <c r="F14" s="36" t="str">
        <f t="shared" ca="1" si="4"/>
        <v>96 - 102</v>
      </c>
      <c r="G14" s="37">
        <f ca="1">H13</f>
        <v>96</v>
      </c>
      <c r="H14" s="38">
        <f t="shared" ca="1" si="0"/>
        <v>102</v>
      </c>
      <c r="I14" s="55">
        <f t="shared" ca="1" si="5"/>
        <v>28</v>
      </c>
      <c r="J14" s="39">
        <f t="shared" ca="1" si="11"/>
        <v>0</v>
      </c>
      <c r="K14" s="40">
        <f t="shared" ca="1" si="1"/>
        <v>0</v>
      </c>
      <c r="L14" s="41">
        <f t="shared" ca="1" si="2"/>
        <v>1</v>
      </c>
      <c r="AN14" s="15">
        <v>11</v>
      </c>
      <c r="AO14" s="15">
        <f t="shared" ca="1" si="13"/>
        <v>21.692282817952574</v>
      </c>
      <c r="AP14" s="15">
        <f ca="1">SMALL($AO$3:$AO$30,ROWS(AO$3:AO14))</f>
        <v>25.063717125315392</v>
      </c>
      <c r="AQ14" s="35">
        <f t="shared" ca="1" si="14"/>
        <v>1.9235076448838291</v>
      </c>
      <c r="AR14" s="35">
        <f t="shared" si="23"/>
        <v>1</v>
      </c>
      <c r="AS14" s="4">
        <f t="shared" ca="1" si="15"/>
        <v>49</v>
      </c>
      <c r="AT14" s="4">
        <f t="shared" ca="1" si="16"/>
        <v>0.65069112296845633</v>
      </c>
      <c r="AU14" s="4">
        <f ca="1">INDEX($AS$3:$AS$30,MATCH(SMALL($AT$3:$AT$30,ROWS(AT$3:AT14)),$AT$3:$AT$30,0))</f>
        <v>46</v>
      </c>
      <c r="AV14" s="4">
        <f ca="1">SMALL($AS$3:$AS$30,ROWS(AV$3:AV14))</f>
        <v>42</v>
      </c>
      <c r="AW14" s="12">
        <f ca="1">VLOOKUP(SMALL($BB$3:$BB$16,AX14),$BB$3:$BC$30,2,0)</f>
        <v>30</v>
      </c>
      <c r="AX14" s="12">
        <f t="shared" si="26"/>
        <v>6</v>
      </c>
      <c r="BA14" s="12">
        <v>12</v>
      </c>
      <c r="BB14" s="12">
        <f t="shared" ca="1" si="17"/>
        <v>0.96690935374752407</v>
      </c>
      <c r="BC14" s="12">
        <f t="shared" ca="1" si="18"/>
        <v>42</v>
      </c>
    </row>
    <row r="15" spans="1:55" ht="16.5" x14ac:dyDescent="0.3">
      <c r="A15" s="1">
        <v>13</v>
      </c>
      <c r="B15" s="26">
        <f t="shared" ca="1" si="7"/>
        <v>55</v>
      </c>
      <c r="C15" s="27">
        <f t="shared" ca="1" si="7"/>
        <v>44</v>
      </c>
      <c r="D15" s="28">
        <f t="shared" ca="1" si="8"/>
        <v>26</v>
      </c>
      <c r="E15" s="56">
        <f t="shared" ca="1" si="9"/>
        <v>38</v>
      </c>
      <c r="F15" s="42"/>
      <c r="G15" s="58"/>
      <c r="H15" s="58"/>
      <c r="I15" s="58"/>
      <c r="J15" s="58">
        <f ca="1">SUM(J2:J14)</f>
        <v>28</v>
      </c>
      <c r="K15" s="47">
        <f ca="1">SUM(K2:K14)</f>
        <v>0.99999999999999989</v>
      </c>
      <c r="L15" s="47"/>
      <c r="AN15" s="15">
        <v>14</v>
      </c>
      <c r="AO15" s="15">
        <f t="shared" ca="1" si="13"/>
        <v>29.137362034031284</v>
      </c>
      <c r="AP15" s="15">
        <f ca="1">SMALL($AO$3:$AO$30,ROWS(AO$3:AO15))</f>
        <v>25.265457418466731</v>
      </c>
      <c r="AQ15" s="35">
        <f t="shared" ca="1" si="14"/>
        <v>1.0018460115348851</v>
      </c>
      <c r="AR15" s="35">
        <f t="shared" si="23"/>
        <v>1</v>
      </c>
      <c r="AS15" s="4">
        <f t="shared" ca="1" si="15"/>
        <v>26</v>
      </c>
      <c r="AT15" s="4">
        <f t="shared" ca="1" si="16"/>
        <v>0.34662201812547144</v>
      </c>
      <c r="AU15" s="4">
        <f ca="1">INDEX($AS$3:$AS$30,MATCH(SMALL($AT$3:$AT$30,ROWS(AT$3:AT15)),$AT$3:$AT$30,0))</f>
        <v>55</v>
      </c>
      <c r="AV15" s="4">
        <f ca="1">SMALL($AS$3:$AS$30,ROWS(AV$3:AV15))</f>
        <v>44</v>
      </c>
      <c r="AW15" s="12">
        <f ca="1">VLOOKUP(SMALL($BB$3:$BB$16,AX15),$BB$3:$BC$30,2,0)</f>
        <v>38</v>
      </c>
      <c r="AX15" s="12">
        <f t="shared" si="26"/>
        <v>7</v>
      </c>
      <c r="BA15" s="12">
        <v>13</v>
      </c>
      <c r="BB15" s="12">
        <f t="shared" ca="1" si="17"/>
        <v>0.94232300119763945</v>
      </c>
      <c r="BC15" s="12">
        <f t="shared" ca="1" si="18"/>
        <v>44</v>
      </c>
    </row>
    <row r="16" spans="1:55" ht="16.5" x14ac:dyDescent="0.3">
      <c r="A16" s="1">
        <v>14</v>
      </c>
      <c r="B16" s="26">
        <f t="shared" ca="1" si="7"/>
        <v>30</v>
      </c>
      <c r="C16" s="27">
        <f t="shared" ca="1" si="7"/>
        <v>46</v>
      </c>
      <c r="D16" s="28">
        <f t="shared" ca="1" si="8"/>
        <v>55</v>
      </c>
      <c r="E16" s="29">
        <f t="shared" ca="1" si="9"/>
        <v>71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51">
        <v>16</v>
      </c>
      <c r="AO16" s="51">
        <f t="shared" ca="1" si="13"/>
        <v>28.173758040449009</v>
      </c>
      <c r="AP16" s="51">
        <f ca="1">SMALL($AO$3:$AO$30,ROWS(AO$3:AO16))</f>
        <v>25.566584921749335</v>
      </c>
      <c r="AQ16" s="67">
        <f t="shared" ca="1" si="14"/>
        <v>2.1331607522086382</v>
      </c>
      <c r="AR16" s="67">
        <f t="shared" si="23"/>
        <v>1.5</v>
      </c>
      <c r="AS16" s="51">
        <f t="shared" ca="1" si="15"/>
        <v>55</v>
      </c>
      <c r="AT16" s="51">
        <f t="shared" ca="1" si="16"/>
        <v>0.11254663663144915</v>
      </c>
      <c r="AU16" s="51">
        <f ca="1">INDEX($AS$3:$AS$30,MATCH(SMALL($AT$3:$AT$30,ROWS(AT$3:AT16)),$AT$3:$AT$30,0))</f>
        <v>30</v>
      </c>
      <c r="AV16" s="51">
        <f ca="1">SMALL($AS$3:$AS$30,ROWS(AV$3:AV16))</f>
        <v>46</v>
      </c>
      <c r="AW16" s="20">
        <f ca="1">VLOOKUP(SMALL($BB$17:$BB$30,AX16),$BB$17:$BC$30,2,0)</f>
        <v>71</v>
      </c>
      <c r="AX16" s="20">
        <f t="shared" si="26"/>
        <v>7</v>
      </c>
      <c r="AY16" s="20"/>
      <c r="AZ16" s="20"/>
      <c r="BA16" s="20">
        <v>14</v>
      </c>
      <c r="BB16" s="20">
        <f t="shared" ca="1" si="17"/>
        <v>0.14964505564927189</v>
      </c>
      <c r="BC16" s="20">
        <f t="shared" ca="1" si="18"/>
        <v>46</v>
      </c>
    </row>
    <row r="17" spans="1:63" ht="16.5" x14ac:dyDescent="0.3">
      <c r="A17" s="1">
        <v>15</v>
      </c>
      <c r="B17" s="26">
        <f t="shared" ca="1" si="7"/>
        <v>63</v>
      </c>
      <c r="C17" s="27">
        <f t="shared" ca="1" si="7"/>
        <v>47</v>
      </c>
      <c r="D17" s="28">
        <f t="shared" ca="1" si="8"/>
        <v>63</v>
      </c>
      <c r="E17" s="29">
        <f t="shared" ca="1" si="9"/>
        <v>57</v>
      </c>
      <c r="F17" s="20"/>
      <c r="G17" s="20"/>
      <c r="H17" s="20"/>
      <c r="I17" s="20"/>
      <c r="J17" s="48"/>
      <c r="K17" s="48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51">
        <v>18</v>
      </c>
      <c r="AO17" s="51">
        <f t="shared" ca="1" si="13"/>
        <v>34.955833116897978</v>
      </c>
      <c r="AP17" s="51">
        <f ca="1">SMALL($AO$3:$AO$30,ROWS(AO$3:AO17))</f>
        <v>25.999160192190544</v>
      </c>
      <c r="AQ17" s="67">
        <f t="shared" ca="1" si="14"/>
        <v>2.4061885968589678</v>
      </c>
      <c r="AR17" s="67">
        <f t="shared" si="23"/>
        <v>2</v>
      </c>
      <c r="AS17" s="51">
        <f t="shared" ca="1" si="15"/>
        <v>63</v>
      </c>
      <c r="AT17" s="51">
        <f t="shared" ca="1" si="16"/>
        <v>0.54481524542721482</v>
      </c>
      <c r="AU17" s="51">
        <f ca="1">INDEX($AS$3:$AS$30,MATCH(SMALL($AT$3:$AT$30,ROWS(AT$3:AT17)),$AT$3:$AT$30,0))</f>
        <v>63</v>
      </c>
      <c r="AV17" s="51">
        <f ca="1">SMALL($AS$3:$AS$30,ROWS(AV$3:AV17))</f>
        <v>47</v>
      </c>
      <c r="AW17" s="20">
        <f ca="1">VLOOKUP(SMALL($BB$17:$BB$30,AX17),$BB$17:$BC$30,2,0)</f>
        <v>57</v>
      </c>
      <c r="AX17" s="20">
        <f t="shared" si="26"/>
        <v>8</v>
      </c>
      <c r="AY17" s="20"/>
      <c r="AZ17" s="20"/>
      <c r="BA17" s="20">
        <v>15</v>
      </c>
      <c r="BB17" s="20">
        <f t="shared" ca="1" si="17"/>
        <v>0.94154524813894225</v>
      </c>
      <c r="BC17" s="20">
        <f t="shared" ca="1" si="18"/>
        <v>47</v>
      </c>
    </row>
    <row r="18" spans="1:63" ht="16.5" x14ac:dyDescent="0.3">
      <c r="A18" s="1">
        <v>16</v>
      </c>
      <c r="B18" s="26">
        <f t="shared" ca="1" si="7"/>
        <v>48</v>
      </c>
      <c r="C18" s="27">
        <f t="shared" ca="1" si="7"/>
        <v>48</v>
      </c>
      <c r="D18" s="28">
        <f t="shared" ca="1" si="8"/>
        <v>30</v>
      </c>
      <c r="E18" s="29">
        <f t="shared" ca="1" si="9"/>
        <v>30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51">
        <v>13</v>
      </c>
      <c r="AO18" s="51">
        <f t="shared" ca="1" si="13"/>
        <v>19.487301226767642</v>
      </c>
      <c r="AP18" s="51">
        <f ca="1">SMALL($AO$3:$AO$30,ROWS(AO$3:AO18))</f>
        <v>26.391660696343898</v>
      </c>
      <c r="AQ18" s="67">
        <f t="shared" ca="1" si="14"/>
        <v>1.0998150482293283</v>
      </c>
      <c r="AR18" s="67">
        <f t="shared" si="23"/>
        <v>1</v>
      </c>
      <c r="AS18" s="51">
        <f t="shared" ca="1" si="15"/>
        <v>30</v>
      </c>
      <c r="AT18" s="51">
        <f t="shared" ca="1" si="16"/>
        <v>0.45730564851946742</v>
      </c>
      <c r="AU18" s="51">
        <f ca="1">INDEX($AS$3:$AS$30,MATCH(SMALL($AT$3:$AT$30,ROWS(AT$3:AT18)),$AT$3:$AT$30,0))</f>
        <v>48</v>
      </c>
      <c r="AV18" s="51">
        <f ca="1">SMALL($AS$3:$AS$30,ROWS(AV$3:AV18))</f>
        <v>48</v>
      </c>
      <c r="AW18" s="20">
        <f ca="1">VLOOKUP(SMALL($BB$3:$BB$16,AX18),$BB$3:$BC$30,2,0)</f>
        <v>30</v>
      </c>
      <c r="AX18" s="20">
        <f t="shared" si="26"/>
        <v>8</v>
      </c>
      <c r="AY18" s="20"/>
      <c r="AZ18" s="20"/>
      <c r="BA18" s="20">
        <v>16</v>
      </c>
      <c r="BB18" s="20">
        <f t="shared" ca="1" si="17"/>
        <v>0.82959479131935954</v>
      </c>
      <c r="BC18" s="20">
        <f t="shared" ca="1" si="18"/>
        <v>48</v>
      </c>
    </row>
    <row r="19" spans="1:63" ht="16.5" x14ac:dyDescent="0.3">
      <c r="A19" s="1">
        <v>17</v>
      </c>
      <c r="B19" s="26">
        <f t="shared" ca="1" si="7"/>
        <v>42</v>
      </c>
      <c r="C19" s="27">
        <f t="shared" ca="1" si="7"/>
        <v>48</v>
      </c>
      <c r="D19" s="28">
        <f t="shared" ca="1" si="8"/>
        <v>30</v>
      </c>
      <c r="E19" s="29">
        <f t="shared" ca="1" si="9"/>
        <v>26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51">
        <v>17</v>
      </c>
      <c r="AO19" s="51">
        <f t="shared" ca="1" si="13"/>
        <v>25.063717125315392</v>
      </c>
      <c r="AP19" s="51">
        <f ca="1">SMALL($AO$3:$AO$30,ROWS(AO$3:AO19))</f>
        <v>27.071270764551912</v>
      </c>
      <c r="AQ19" s="67">
        <f t="shared" ca="1" si="14"/>
        <v>1.10755448306326</v>
      </c>
      <c r="AR19" s="67">
        <f t="shared" si="23"/>
        <v>1</v>
      </c>
      <c r="AS19" s="51">
        <f t="shared" ca="1" si="15"/>
        <v>30</v>
      </c>
      <c r="AT19" s="51">
        <f t="shared" ca="1" si="16"/>
        <v>0.89400560886753133</v>
      </c>
      <c r="AU19" s="51">
        <f ca="1">INDEX($AS$3:$AS$30,MATCH(SMALL($AT$3:$AT$30,ROWS(AT$3:AT19)),$AT$3:$AT$30,0))</f>
        <v>42</v>
      </c>
      <c r="AV19" s="51">
        <f ca="1">SMALL($AS$3:$AS$30,ROWS(AV$3:AV19))</f>
        <v>48</v>
      </c>
      <c r="AW19" s="20">
        <f ca="1">VLOOKUP(SMALL($BB$3:$BB$16,AX19),$BB$3:$BC$30,2,0)</f>
        <v>26</v>
      </c>
      <c r="AX19" s="20">
        <f t="shared" si="26"/>
        <v>9</v>
      </c>
      <c r="AY19" s="20"/>
      <c r="AZ19" s="20"/>
      <c r="BA19" s="20">
        <v>17</v>
      </c>
      <c r="BB19" s="20">
        <f t="shared" ca="1" si="17"/>
        <v>0.76099037250671664</v>
      </c>
      <c r="BC19" s="20">
        <f t="shared" ca="1" si="18"/>
        <v>48</v>
      </c>
    </row>
    <row r="20" spans="1:63" ht="16.5" x14ac:dyDescent="0.3">
      <c r="A20" s="1">
        <v>18</v>
      </c>
      <c r="B20" s="26">
        <f t="shared" ca="1" si="7"/>
        <v>49</v>
      </c>
      <c r="C20" s="27">
        <f t="shared" ca="1" si="7"/>
        <v>49</v>
      </c>
      <c r="D20" s="28">
        <f t="shared" ca="1" si="8"/>
        <v>42</v>
      </c>
      <c r="E20" s="29">
        <f t="shared" ca="1" si="9"/>
        <v>55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51">
        <v>15</v>
      </c>
      <c r="AO20" s="51">
        <f t="shared" ca="1" si="13"/>
        <v>22.645042950848133</v>
      </c>
      <c r="AP20" s="51">
        <f ca="1">SMALL($AO$3:$AO$30,ROWS(AO$3:AO20))</f>
        <v>27.271566893339923</v>
      </c>
      <c r="AQ20" s="67">
        <f t="shared" ca="1" si="14"/>
        <v>1.5081783372907442</v>
      </c>
      <c r="AR20" s="67">
        <f t="shared" si="23"/>
        <v>1.5</v>
      </c>
      <c r="AS20" s="51">
        <f t="shared" ca="1" si="15"/>
        <v>42</v>
      </c>
      <c r="AT20" s="51">
        <f t="shared" ca="1" si="16"/>
        <v>0.24111760162062756</v>
      </c>
      <c r="AU20" s="51">
        <f ca="1">INDEX($AS$3:$AS$30,MATCH(SMALL($AT$3:$AT$30,ROWS(AT$3:AT20)),$AT$3:$AT$30,0))</f>
        <v>49</v>
      </c>
      <c r="AV20" s="51">
        <f ca="1">SMALL($AS$3:$AS$30,ROWS(AV$3:AV20))</f>
        <v>49</v>
      </c>
      <c r="AW20" s="20">
        <f ca="1">VLOOKUP(SMALL($BB$17:$BB$30,AX20),$BB$17:$BC$30,2,0)</f>
        <v>55</v>
      </c>
      <c r="AX20" s="20">
        <f t="shared" si="26"/>
        <v>9</v>
      </c>
      <c r="AY20" s="20"/>
      <c r="AZ20" s="20"/>
      <c r="BA20" s="20">
        <v>18</v>
      </c>
      <c r="BB20" s="20">
        <f t="shared" ca="1" si="17"/>
        <v>0.43645190639317699</v>
      </c>
      <c r="BC20" s="20">
        <f t="shared" ca="1" si="18"/>
        <v>49</v>
      </c>
    </row>
    <row r="21" spans="1:63" ht="16.5" x14ac:dyDescent="0.3">
      <c r="A21" s="1">
        <v>19</v>
      </c>
      <c r="B21" s="26">
        <f t="shared" ca="1" si="7"/>
        <v>41</v>
      </c>
      <c r="C21" s="27">
        <f t="shared" ca="1" si="7"/>
        <v>49</v>
      </c>
      <c r="D21" s="28">
        <f t="shared" ca="1" si="8"/>
        <v>61</v>
      </c>
      <c r="E21" s="29">
        <f t="shared" ca="1" si="9"/>
        <v>48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51">
        <v>19</v>
      </c>
      <c r="AO21" s="51">
        <f t="shared" ca="1" si="13"/>
        <v>19.061907760025392</v>
      </c>
      <c r="AP21" s="51">
        <f ca="1">SMALL($AO$3:$AO$30,ROWS(AO$3:AO21))</f>
        <v>28.07446131980354</v>
      </c>
      <c r="AQ21" s="67">
        <f t="shared" ca="1" si="14"/>
        <v>2.161868792548475</v>
      </c>
      <c r="AR21" s="67">
        <f t="shared" si="23"/>
        <v>2</v>
      </c>
      <c r="AS21" s="51">
        <f t="shared" ca="1" si="15"/>
        <v>61</v>
      </c>
      <c r="AT21" s="51">
        <f t="shared" ca="1" si="16"/>
        <v>0.95657205459247219</v>
      </c>
      <c r="AU21" s="51">
        <f ca="1">INDEX($AS$3:$AS$30,MATCH(SMALL($AT$3:$AT$30,ROWS(AT$3:AT21)),$AT$3:$AT$30,0))</f>
        <v>41</v>
      </c>
      <c r="AV21" s="51">
        <f ca="1">SMALL($AS$3:$AS$30,ROWS(AV$3:AV21))</f>
        <v>49</v>
      </c>
      <c r="AW21" s="20">
        <f ca="1">VLOOKUP(SMALL($BB$17:$BB$30,AX21),$BB$17:$BC$30,2,0)</f>
        <v>48</v>
      </c>
      <c r="AX21" s="20">
        <f t="shared" si="26"/>
        <v>10</v>
      </c>
      <c r="AY21" s="20"/>
      <c r="AZ21" s="20"/>
      <c r="BA21" s="20">
        <v>19</v>
      </c>
      <c r="BB21" s="20">
        <f t="shared" ca="1" si="17"/>
        <v>0.95637578121896805</v>
      </c>
      <c r="BC21" s="20">
        <f t="shared" ca="1" si="18"/>
        <v>49</v>
      </c>
    </row>
    <row r="22" spans="1:63" ht="16.5" x14ac:dyDescent="0.3">
      <c r="A22" s="1">
        <v>20</v>
      </c>
      <c r="B22" s="26">
        <f t="shared" ca="1" si="7"/>
        <v>37</v>
      </c>
      <c r="C22" s="27">
        <f t="shared" ca="1" si="7"/>
        <v>52</v>
      </c>
      <c r="D22" s="28">
        <f t="shared" ca="1" si="8"/>
        <v>52</v>
      </c>
      <c r="E22" s="29">
        <f t="shared" ca="1" si="9"/>
        <v>42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51">
        <v>20</v>
      </c>
      <c r="AO22" s="51">
        <f t="shared" ca="1" si="13"/>
        <v>28.07446131980354</v>
      </c>
      <c r="AP22" s="51">
        <f ca="1">SMALL($AO$3:$AO$30,ROWS(AO$3:AO22))</f>
        <v>28.149610619123276</v>
      </c>
      <c r="AQ22" s="67">
        <f t="shared" ca="1" si="14"/>
        <v>1.8208296165149465</v>
      </c>
      <c r="AR22" s="67">
        <f t="shared" si="23"/>
        <v>1</v>
      </c>
      <c r="AS22" s="51">
        <f t="shared" ca="1" si="15"/>
        <v>52</v>
      </c>
      <c r="AT22" s="51">
        <f t="shared" ca="1" si="16"/>
        <v>0.16119832290010316</v>
      </c>
      <c r="AU22" s="51">
        <f ca="1">INDEX($AS$3:$AS$30,MATCH(SMALL($AT$3:$AT$30,ROWS(AT$3:AT22)),$AT$3:$AT$30,0))</f>
        <v>37</v>
      </c>
      <c r="AV22" s="51">
        <f ca="1">SMALL($AS$3:$AS$30,ROWS(AV$3:AV22))</f>
        <v>52</v>
      </c>
      <c r="AW22" s="20">
        <f ca="1">VLOOKUP(SMALL($BB$3:$BB$16,AX22),$BB$3:$BC$30,2,0)</f>
        <v>42</v>
      </c>
      <c r="AX22" s="20">
        <f t="shared" si="26"/>
        <v>10</v>
      </c>
      <c r="AY22" s="20"/>
      <c r="AZ22" s="20"/>
      <c r="BA22" s="20">
        <v>20</v>
      </c>
      <c r="BB22" s="20">
        <f t="shared" ca="1" si="17"/>
        <v>6.0269713240243994E-2</v>
      </c>
      <c r="BC22" s="20">
        <f t="shared" ca="1" si="18"/>
        <v>52</v>
      </c>
    </row>
    <row r="23" spans="1:63" ht="16.5" x14ac:dyDescent="0.3">
      <c r="A23" s="1">
        <v>21</v>
      </c>
      <c r="B23" s="26">
        <f t="shared" ca="1" si="7"/>
        <v>83</v>
      </c>
      <c r="C23" s="27">
        <f t="shared" ca="1" si="7"/>
        <v>55</v>
      </c>
      <c r="D23" s="28">
        <f t="shared" ca="1" si="8"/>
        <v>30</v>
      </c>
      <c r="E23" s="29">
        <f t="shared" ca="1" si="9"/>
        <v>41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51">
        <v>24</v>
      </c>
      <c r="AO23" s="51">
        <f t="shared" ca="1" si="13"/>
        <v>27.071270764551912</v>
      </c>
      <c r="AP23" s="51">
        <f ca="1">SMALL($AO$3:$AO$30,ROWS(AO$3:AO23))</f>
        <v>28.173758040449009</v>
      </c>
      <c r="AQ23" s="67">
        <f t="shared" ca="1" si="14"/>
        <v>1.0352788225931686</v>
      </c>
      <c r="AR23" s="67">
        <f t="shared" si="23"/>
        <v>1</v>
      </c>
      <c r="AS23" s="51">
        <f t="shared" ca="1" si="15"/>
        <v>30</v>
      </c>
      <c r="AT23" s="51">
        <f t="shared" ca="1" si="16"/>
        <v>0.88387855184573128</v>
      </c>
      <c r="AU23" s="51">
        <f ca="1">INDEX($AS$3:$AS$30,MATCH(SMALL($AT$3:$AT$30,ROWS(AT$3:AT23)),$AT$3:$AT$30,0))</f>
        <v>83</v>
      </c>
      <c r="AV23" s="51">
        <f ca="1">SMALL($AS$3:$AS$30,ROWS(AV$3:AV23))</f>
        <v>55</v>
      </c>
      <c r="AW23" s="20">
        <f ca="1">VLOOKUP(SMALL($BB$3:$BB$16,AX23),$BB$3:$BC$30,2,0)</f>
        <v>41</v>
      </c>
      <c r="AX23" s="20">
        <f t="shared" si="26"/>
        <v>11</v>
      </c>
      <c r="AY23" s="20"/>
      <c r="AZ23" s="20"/>
      <c r="BA23" s="20">
        <v>21</v>
      </c>
      <c r="BB23" s="20">
        <f t="shared" ca="1" si="17"/>
        <v>2.5967169267488877E-2</v>
      </c>
      <c r="BC23" s="20">
        <f t="shared" ca="1" si="18"/>
        <v>55</v>
      </c>
    </row>
    <row r="24" spans="1:63" ht="16.5" x14ac:dyDescent="0.3">
      <c r="A24" s="1">
        <v>22</v>
      </c>
      <c r="B24" s="26">
        <f t="shared" ca="1" si="7"/>
        <v>49</v>
      </c>
      <c r="C24" s="27">
        <f t="shared" ca="1" si="7"/>
        <v>55</v>
      </c>
      <c r="D24" s="28">
        <f t="shared" ca="1" si="8"/>
        <v>44</v>
      </c>
      <c r="E24" s="29">
        <f t="shared" ca="1" si="9"/>
        <v>48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51">
        <v>22</v>
      </c>
      <c r="AO24" s="51">
        <f t="shared" ca="1" si="13"/>
        <v>20.64314876541172</v>
      </c>
      <c r="AP24" s="51">
        <f ca="1">SMALL($AO$3:$AO$30,ROWS(AO$3:AO24))</f>
        <v>28.42717129343184</v>
      </c>
      <c r="AQ24" s="67">
        <f t="shared" ca="1" si="14"/>
        <v>1.5151752192509285</v>
      </c>
      <c r="AR24" s="67">
        <f t="shared" si="23"/>
        <v>1.5</v>
      </c>
      <c r="AS24" s="51">
        <f t="shared" ca="1" si="15"/>
        <v>44</v>
      </c>
      <c r="AT24" s="51">
        <f t="shared" ca="1" si="16"/>
        <v>5.1358073069357468E-2</v>
      </c>
      <c r="AU24" s="51">
        <f ca="1">INDEX($AS$3:$AS$30,MATCH(SMALL($AT$3:$AT$30,ROWS(AT$3:AT24)),$AT$3:$AT$30,0))</f>
        <v>49</v>
      </c>
      <c r="AV24" s="51">
        <f ca="1">SMALL($AS$3:$AS$30,ROWS(AV$3:AV24))</f>
        <v>55</v>
      </c>
      <c r="AW24" s="20">
        <f ca="1">VLOOKUP(SMALL($BB$17:$BB$30,AX24),$BB$17:$BC$30,2,0)</f>
        <v>48</v>
      </c>
      <c r="AX24" s="20">
        <f t="shared" si="26"/>
        <v>11</v>
      </c>
      <c r="AY24" s="20"/>
      <c r="AZ24" s="20"/>
      <c r="BA24" s="20">
        <v>22</v>
      </c>
      <c r="BB24" s="20">
        <f t="shared" ca="1" si="17"/>
        <v>0.65739178219602401</v>
      </c>
      <c r="BC24" s="20">
        <f t="shared" ca="1" si="18"/>
        <v>55</v>
      </c>
    </row>
    <row r="25" spans="1:63" ht="16.5" x14ac:dyDescent="0.3">
      <c r="A25" s="1">
        <v>23</v>
      </c>
      <c r="B25" s="26">
        <f t="shared" ca="1" si="7"/>
        <v>30</v>
      </c>
      <c r="C25" s="27">
        <f t="shared" ca="1" si="7"/>
        <v>57</v>
      </c>
      <c r="D25" s="28">
        <f t="shared" ca="1" si="8"/>
        <v>83</v>
      </c>
      <c r="E25" s="29">
        <f t="shared" ca="1" si="9"/>
        <v>62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51">
        <v>23</v>
      </c>
      <c r="AO25" s="51">
        <f t="shared" ca="1" si="13"/>
        <v>37.812786729536626</v>
      </c>
      <c r="AP25" s="51">
        <f ca="1">SMALL($AO$3:$AO$30,ROWS(AO$3:AO25))</f>
        <v>28.55521228676476</v>
      </c>
      <c r="AQ25" s="67">
        <f t="shared" ca="1" si="14"/>
        <v>2.8951871967683331</v>
      </c>
      <c r="AR25" s="67">
        <f t="shared" si="23"/>
        <v>2</v>
      </c>
      <c r="AS25" s="51">
        <f t="shared" ca="1" si="15"/>
        <v>83</v>
      </c>
      <c r="AT25" s="51">
        <f t="shared" ca="1" si="16"/>
        <v>0.75448635261063612</v>
      </c>
      <c r="AU25" s="51">
        <f ca="1">INDEX($AS$3:$AS$30,MATCH(SMALL($AT$3:$AT$30,ROWS(AT$3:AT25)),$AT$3:$AT$30,0))</f>
        <v>30</v>
      </c>
      <c r="AV25" s="51">
        <f ca="1">SMALL($AS$3:$AS$30,ROWS(AV$3:AV25))</f>
        <v>57</v>
      </c>
      <c r="AW25" s="20">
        <f ca="1">VLOOKUP(SMALL($BB$17:$BB$30,AX25),$BB$17:$BC$30,2,0)</f>
        <v>62</v>
      </c>
      <c r="AX25" s="20">
        <f t="shared" si="26"/>
        <v>12</v>
      </c>
      <c r="AY25" s="20"/>
      <c r="AZ25" s="20"/>
      <c r="BA25" s="20">
        <v>23</v>
      </c>
      <c r="BB25" s="20">
        <f t="shared" ca="1" si="17"/>
        <v>0.4900386580191145</v>
      </c>
      <c r="BC25" s="20">
        <f t="shared" ca="1" si="18"/>
        <v>57</v>
      </c>
    </row>
    <row r="26" spans="1:63" ht="16.5" x14ac:dyDescent="0.3">
      <c r="A26" s="1">
        <v>24</v>
      </c>
      <c r="B26" s="26">
        <f t="shared" ca="1" si="7"/>
        <v>30</v>
      </c>
      <c r="C26" s="27">
        <f t="shared" ca="1" si="7"/>
        <v>61</v>
      </c>
      <c r="D26" s="28">
        <f t="shared" ca="1" si="8"/>
        <v>47</v>
      </c>
      <c r="E26" s="29">
        <f t="shared" ca="1" si="9"/>
        <v>37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51">
        <v>25</v>
      </c>
      <c r="AO26" s="51">
        <f t="shared" ca="1" si="13"/>
        <v>25.999160192190544</v>
      </c>
      <c r="AP26" s="51">
        <f ca="1">SMALL($AO$3:$AO$30,ROWS(AO$3:AO26))</f>
        <v>29.137362034031284</v>
      </c>
      <c r="AQ26" s="67">
        <f t="shared" ca="1" si="14"/>
        <v>1.5883079958898829</v>
      </c>
      <c r="AR26" s="67">
        <f t="shared" si="23"/>
        <v>1</v>
      </c>
      <c r="AS26" s="51">
        <f t="shared" ca="1" si="15"/>
        <v>47</v>
      </c>
      <c r="AT26" s="51">
        <f t="shared" ca="1" si="16"/>
        <v>0.33269555437751774</v>
      </c>
      <c r="AU26" s="51">
        <f ca="1">INDEX($AS$3:$AS$30,MATCH(SMALL($AT$3:$AT$30,ROWS(AT$3:AT26)),$AT$3:$AT$30,0))</f>
        <v>30</v>
      </c>
      <c r="AV26" s="51">
        <f ca="1">SMALL($AS$3:$AS$30,ROWS(AV$3:AV26))</f>
        <v>61</v>
      </c>
      <c r="AW26" s="20">
        <f ca="1">VLOOKUP(SMALL($BB$3:$BB$16,AX26),$BB$3:$BC$30,2,0)</f>
        <v>37</v>
      </c>
      <c r="AX26" s="20">
        <f t="shared" si="26"/>
        <v>12</v>
      </c>
      <c r="AY26" s="20"/>
      <c r="AZ26" s="20"/>
      <c r="BA26" s="20">
        <v>24</v>
      </c>
      <c r="BB26" s="20">
        <f t="shared" ca="1" si="17"/>
        <v>0.31053681261598887</v>
      </c>
      <c r="BC26" s="20">
        <f t="shared" ca="1" si="18"/>
        <v>61</v>
      </c>
    </row>
    <row r="27" spans="1:63" ht="16.5" x14ac:dyDescent="0.3">
      <c r="A27" s="1">
        <v>25</v>
      </c>
      <c r="B27" s="26">
        <f t="shared" ca="1" si="7"/>
        <v>61</v>
      </c>
      <c r="C27" s="27">
        <f t="shared" ca="1" si="7"/>
        <v>62</v>
      </c>
      <c r="D27" s="28">
        <f t="shared" ca="1" si="8"/>
        <v>48</v>
      </c>
      <c r="E27" s="29">
        <f t="shared" ca="1" si="9"/>
        <v>44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51">
        <v>21</v>
      </c>
      <c r="AO27" s="51">
        <f t="shared" ca="1" si="13"/>
        <v>21.513768503966624</v>
      </c>
      <c r="AP27" s="51">
        <f ca="1">SMALL($AO$3:$AO$30,ROWS(AO$3:AO27))</f>
        <v>29.489425382539807</v>
      </c>
      <c r="AQ27" s="67">
        <f t="shared" ca="1" si="14"/>
        <v>1.6163758090587708</v>
      </c>
      <c r="AR27" s="67">
        <f t="shared" si="23"/>
        <v>1</v>
      </c>
      <c r="AS27" s="51">
        <f t="shared" ca="1" si="15"/>
        <v>48</v>
      </c>
      <c r="AT27" s="51">
        <f t="shared" ca="1" si="16"/>
        <v>0.55166012922087648</v>
      </c>
      <c r="AU27" s="51">
        <f ca="1">INDEX($AS$3:$AS$30,MATCH(SMALL($AT$3:$AT$30,ROWS(AT$3:AT27)),$AT$3:$AT$30,0))</f>
        <v>61</v>
      </c>
      <c r="AV27" s="51">
        <f ca="1">SMALL($AS$3:$AS$30,ROWS(AV$3:AV27))</f>
        <v>62</v>
      </c>
      <c r="AW27" s="20">
        <f ca="1">VLOOKUP(SMALL($BB$3:$BB$16,AX27),$BB$3:$BC$30,2,0)</f>
        <v>44</v>
      </c>
      <c r="AX27" s="20">
        <f t="shared" si="26"/>
        <v>13</v>
      </c>
      <c r="AY27" s="20"/>
      <c r="AZ27" s="20"/>
      <c r="BA27" s="20">
        <v>25</v>
      </c>
      <c r="BB27" s="20">
        <f t="shared" ca="1" si="17"/>
        <v>0.84757344818216118</v>
      </c>
      <c r="BC27" s="20">
        <f t="shared" ca="1" si="18"/>
        <v>62</v>
      </c>
    </row>
    <row r="28" spans="1:63" ht="16.5" x14ac:dyDescent="0.3">
      <c r="A28" s="1">
        <v>26</v>
      </c>
      <c r="B28" s="26">
        <f t="shared" ca="1" si="7"/>
        <v>32</v>
      </c>
      <c r="C28" s="27">
        <f t="shared" ca="1" si="7"/>
        <v>63</v>
      </c>
      <c r="D28" s="28">
        <f t="shared" ca="1" si="8"/>
        <v>62</v>
      </c>
      <c r="E28" s="29">
        <f t="shared" ca="1" si="9"/>
        <v>47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51">
        <v>27</v>
      </c>
      <c r="AO28" s="51">
        <f t="shared" ca="1" si="13"/>
        <v>32.933982093571572</v>
      </c>
      <c r="AP28" s="51">
        <f ca="1">SMALL($AO$3:$AO$30,ROWS(AO$3:AO28))</f>
        <v>32.933982093571572</v>
      </c>
      <c r="AQ28" s="67">
        <f t="shared" ca="1" si="14"/>
        <v>1.873352288993233</v>
      </c>
      <c r="AR28" s="67">
        <f t="shared" si="23"/>
        <v>1.5</v>
      </c>
      <c r="AS28" s="51">
        <f t="shared" ca="1" si="15"/>
        <v>62</v>
      </c>
      <c r="AT28" s="51">
        <f t="shared" ca="1" si="16"/>
        <v>0.37443382122409163</v>
      </c>
      <c r="AU28" s="51">
        <f ca="1">INDEX($AS$3:$AS$30,MATCH(SMALL($AT$3:$AT$30,ROWS(AT$3:AT28)),$AT$3:$AT$30,0))</f>
        <v>32</v>
      </c>
      <c r="AV28" s="51">
        <f ca="1">SMALL($AS$3:$AS$30,ROWS(AV$3:AV28))</f>
        <v>63</v>
      </c>
      <c r="AW28" s="20">
        <f ca="1">VLOOKUP(SMALL($BB$17:$BB$30,AX28),$BB$17:$BC$30,2,0)</f>
        <v>47</v>
      </c>
      <c r="AX28" s="20">
        <f t="shared" si="26"/>
        <v>13</v>
      </c>
      <c r="AY28" s="20"/>
      <c r="AZ28" s="20"/>
      <c r="BA28" s="20">
        <v>26</v>
      </c>
      <c r="BB28" s="20">
        <f t="shared" ca="1" si="17"/>
        <v>0.30583636431675265</v>
      </c>
      <c r="BC28" s="20">
        <f t="shared" ca="1" si="18"/>
        <v>63</v>
      </c>
    </row>
    <row r="29" spans="1:63" ht="16.5" x14ac:dyDescent="0.3">
      <c r="A29" s="1">
        <v>27</v>
      </c>
      <c r="B29" s="26">
        <f t="shared" ca="1" si="7"/>
        <v>31</v>
      </c>
      <c r="C29" s="27">
        <f t="shared" ca="1" si="7"/>
        <v>71</v>
      </c>
      <c r="D29" s="28">
        <f t="shared" ca="1" si="8"/>
        <v>71</v>
      </c>
      <c r="E29" s="29">
        <f t="shared" ca="1" si="9"/>
        <v>49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51">
        <v>26</v>
      </c>
      <c r="AO29" s="51">
        <f t="shared" ca="1" si="13"/>
        <v>25.566584921749335</v>
      </c>
      <c r="AP29" s="51">
        <f ca="1">SMALL($AO$3:$AO$30,ROWS(AO$3:AO29))</f>
        <v>34.955833116897978</v>
      </c>
      <c r="AQ29" s="67">
        <f t="shared" ca="1" si="14"/>
        <v>2.0126722129234373</v>
      </c>
      <c r="AR29" s="67">
        <f t="shared" si="23"/>
        <v>2</v>
      </c>
      <c r="AS29" s="51">
        <f t="shared" ca="1" si="15"/>
        <v>71</v>
      </c>
      <c r="AT29" s="51">
        <f t="shared" ca="1" si="16"/>
        <v>0.27247086846342683</v>
      </c>
      <c r="AU29" s="51">
        <f ca="1">INDEX($AS$3:$AS$30,MATCH(SMALL($AT$3:$AT$30,ROWS(AT$3:AT29)),$AT$3:$AT$30,0))</f>
        <v>31</v>
      </c>
      <c r="AV29" s="51">
        <f ca="1">SMALL($AS$3:$AS$30,ROWS(AV$3:AV29))</f>
        <v>71</v>
      </c>
      <c r="AW29" s="20">
        <f ca="1">VLOOKUP(SMALL($BB$17:$BB$30,AX29),$BB$17:$BC$30,2,0)</f>
        <v>49</v>
      </c>
      <c r="AX29" s="20">
        <f t="shared" si="26"/>
        <v>14</v>
      </c>
      <c r="AY29" s="20"/>
      <c r="AZ29" s="20"/>
      <c r="BA29" s="20">
        <v>27</v>
      </c>
      <c r="BB29" s="20">
        <f t="shared" ca="1" si="17"/>
        <v>0.45235859706027659</v>
      </c>
      <c r="BC29" s="20">
        <f t="shared" ca="1" si="18"/>
        <v>71</v>
      </c>
    </row>
    <row r="30" spans="1:63" ht="16.5" x14ac:dyDescent="0.3">
      <c r="A30" s="1">
        <v>28</v>
      </c>
      <c r="B30" s="26">
        <f t="shared" ca="1" si="7"/>
        <v>48</v>
      </c>
      <c r="C30" s="27">
        <f t="shared" ca="1" si="7"/>
        <v>83</v>
      </c>
      <c r="D30" s="28">
        <f t="shared" ca="1" si="8"/>
        <v>41</v>
      </c>
      <c r="E30" s="29">
        <f t="shared" ca="1" si="9"/>
        <v>42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51">
        <v>33</v>
      </c>
      <c r="AO30" s="51">
        <f t="shared" ca="1" si="13"/>
        <v>25.265457418466731</v>
      </c>
      <c r="AP30" s="51">
        <f ca="1">SMALL($AO$3:$AO$30,ROWS(AO$3:AO30))</f>
        <v>37.812786729536626</v>
      </c>
      <c r="AQ30" s="67">
        <f t="shared" ca="1" si="14"/>
        <v>1.0657741431729693</v>
      </c>
      <c r="AR30" s="67">
        <f t="shared" si="23"/>
        <v>1</v>
      </c>
      <c r="AS30" s="51">
        <f t="shared" ca="1" si="15"/>
        <v>41</v>
      </c>
      <c r="AT30" s="51">
        <f t="shared" ca="1" si="16"/>
        <v>0.73506077971549388</v>
      </c>
      <c r="AU30" s="51">
        <f ca="1">INDEX($AS$3:$AS$30,MATCH(SMALL($AT$3:$AT$30,ROWS(AT$3:AT30)),$AT$3:$AT$30,0))</f>
        <v>48</v>
      </c>
      <c r="AV30" s="51">
        <f ca="1">SMALL($AS$3:$AS$30,ROWS(AV$3:AV30))</f>
        <v>83</v>
      </c>
      <c r="AW30" s="20">
        <f ca="1">VLOOKUP(SMALL($BB$3:$BB$16,AX30),$BB$3:$BC$30,2,0)</f>
        <v>42</v>
      </c>
      <c r="AX30" s="20">
        <f t="shared" si="26"/>
        <v>14</v>
      </c>
      <c r="AY30" s="20"/>
      <c r="AZ30" s="20"/>
      <c r="BA30" s="20">
        <v>28</v>
      </c>
      <c r="BB30" s="20">
        <f t="shared" ca="1" si="17"/>
        <v>0.18249663013615447</v>
      </c>
      <c r="BC30" s="20">
        <f t="shared" ca="1" si="18"/>
        <v>83</v>
      </c>
    </row>
    <row r="31" spans="1:63" ht="16.5" x14ac:dyDescent="0.3">
      <c r="A31" s="1"/>
      <c r="B31" s="26"/>
      <c r="C31" s="27"/>
      <c r="D31" s="28"/>
      <c r="E31" s="29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29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"/>
      <c r="AO32" s="2"/>
      <c r="AP32" s="2"/>
      <c r="AQ32" s="2"/>
      <c r="AR32" s="2"/>
      <c r="AS32" s="51">
        <f ca="1">SUM(AS3:AS30)</f>
        <v>1304</v>
      </c>
      <c r="AT32" s="2"/>
      <c r="AU32" s="51">
        <f ca="1">SUM(AU3:AU30)</f>
        <v>1304</v>
      </c>
      <c r="AV32" s="51">
        <f ca="1">SUM(AV3:AV30)</f>
        <v>1304</v>
      </c>
      <c r="AW32" s="51">
        <f ca="1">SUM(AW3:AW30)</f>
        <v>1304</v>
      </c>
      <c r="AX32" s="2"/>
      <c r="AY32" s="2"/>
      <c r="AZ32" s="2"/>
      <c r="BA32" s="2"/>
      <c r="BB32" s="2"/>
      <c r="BC32" s="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29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29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29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29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29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29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2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2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29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2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2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2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2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2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29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29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29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29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29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29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29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29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29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29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29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29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29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29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29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29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29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29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29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29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29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29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29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29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29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29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29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29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29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29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29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29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29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29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29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29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29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29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29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29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 s="2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2"/>
      <c r="AQ87" s="2"/>
      <c r="AR87" s="2"/>
      <c r="AS87" s="2"/>
      <c r="AT87" s="2"/>
      <c r="AU87" s="2"/>
      <c r="AV87" s="68"/>
      <c r="AW87" s="20"/>
      <c r="AX87" s="2"/>
      <c r="AY87" s="20"/>
      <c r="AZ87" s="20"/>
      <c r="BA87" s="20"/>
      <c r="BB87" s="20"/>
      <c r="BC87" s="20"/>
    </row>
    <row r="88" spans="1:63" ht="17.25" thickBot="1" x14ac:dyDescent="0.35">
      <c r="A88"/>
      <c r="B88" s="26">
        <f ca="1">SUM(B3:B86)</f>
        <v>1304</v>
      </c>
      <c r="C88" s="26">
        <f t="shared" ref="C88:E88" ca="1" si="27">SUM(C3:C86)</f>
        <v>1304</v>
      </c>
      <c r="D88" s="26">
        <f t="shared" ca="1" si="27"/>
        <v>1304</v>
      </c>
      <c r="E88" s="29">
        <f t="shared" ca="1" si="27"/>
        <v>1304</v>
      </c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2"/>
      <c r="AQ88" s="2"/>
      <c r="AR88" s="2"/>
      <c r="AS88" s="51">
        <f ca="1">SUM(AS3:AS86)</f>
        <v>2608</v>
      </c>
      <c r="AT88" s="51">
        <f t="shared" ref="AT88:AW88" ca="1" si="28">SUM(AT3:AT86)</f>
        <v>15.215155618838589</v>
      </c>
      <c r="AU88" s="51">
        <f t="shared" ca="1" si="28"/>
        <v>2608</v>
      </c>
      <c r="AV88" s="51">
        <f t="shared" ca="1" si="28"/>
        <v>2608</v>
      </c>
      <c r="AW88" s="51">
        <f t="shared" ca="1" si="28"/>
        <v>2608</v>
      </c>
      <c r="AX88" s="2"/>
      <c r="AY88" s="20"/>
      <c r="AZ88" s="20"/>
      <c r="BA88" s="20"/>
      <c r="BB88" s="20"/>
      <c r="BC88" s="20"/>
    </row>
    <row r="89" spans="1:63" ht="17.25" thickBot="1" x14ac:dyDescent="0.35">
      <c r="A89"/>
      <c r="B89"/>
      <c r="C89"/>
      <c r="D89"/>
      <c r="E89" s="2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2"/>
      <c r="AQ89" s="2"/>
      <c r="AR89" s="2"/>
      <c r="AS89" s="8" t="s">
        <v>34</v>
      </c>
      <c r="AT89" s="51" t="s">
        <v>35</v>
      </c>
      <c r="AU89" s="57" t="s">
        <v>36</v>
      </c>
      <c r="AV89" s="57" t="s">
        <v>15</v>
      </c>
      <c r="AW89" s="20" t="s">
        <v>42</v>
      </c>
      <c r="AX89" s="2"/>
      <c r="AY89" s="20"/>
      <c r="AZ89" s="20"/>
      <c r="BA89" s="20"/>
      <c r="BB89" s="20"/>
      <c r="BC89" s="20"/>
    </row>
    <row r="90" spans="1:63" ht="15" x14ac:dyDescent="0.25">
      <c r="A90"/>
      <c r="B90"/>
      <c r="C90"/>
      <c r="D90"/>
      <c r="E90" s="2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"/>
      <c r="AQ90" s="2"/>
      <c r="AR90" s="2"/>
      <c r="AS90" s="2"/>
      <c r="AT90" s="2"/>
      <c r="AU90" s="2"/>
      <c r="AV90" s="20"/>
      <c r="AW90" s="20"/>
      <c r="AX90" s="2"/>
      <c r="AY90" s="20"/>
      <c r="AZ90" s="20"/>
      <c r="BA90" s="20"/>
      <c r="BB90" s="20"/>
      <c r="BC90" s="20"/>
    </row>
    <row r="91" spans="1:63" ht="15" x14ac:dyDescent="0.25">
      <c r="A91"/>
      <c r="B91"/>
      <c r="C91"/>
      <c r="D91"/>
      <c r="E91" s="2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"/>
      <c r="AQ91" s="2"/>
      <c r="AR91" s="2"/>
      <c r="AS91" s="2"/>
      <c r="AT91" s="2"/>
      <c r="AU91" s="2"/>
      <c r="AV91" s="20"/>
      <c r="AW91" s="20"/>
      <c r="AX91" s="2"/>
      <c r="AY91" s="20"/>
      <c r="AZ91" s="20"/>
      <c r="BA91" s="20"/>
      <c r="BB91" s="20"/>
      <c r="BC91" s="20"/>
    </row>
    <row r="92" spans="1:63" ht="15" x14ac:dyDescent="0.25"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"/>
      <c r="AQ92" s="2"/>
      <c r="AR92" s="2"/>
      <c r="AS92" s="2"/>
      <c r="AT92" s="2"/>
      <c r="AU92" s="2"/>
      <c r="AV92" s="20"/>
      <c r="AW92" s="20"/>
      <c r="AX92" s="2"/>
      <c r="AY92" s="20"/>
      <c r="AZ92" s="20"/>
      <c r="BA92" s="20"/>
      <c r="BB92" s="20"/>
      <c r="BC92" s="20"/>
    </row>
    <row r="93" spans="1:63" ht="16.5" x14ac:dyDescent="0.3"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"/>
      <c r="AQ93" s="67"/>
      <c r="AR93" s="67"/>
      <c r="AS93" s="2"/>
      <c r="AT93" s="2"/>
      <c r="AU93" s="2"/>
      <c r="AV93" s="20"/>
      <c r="AW93" s="20"/>
      <c r="AX93" s="2"/>
      <c r="AY93" s="20"/>
      <c r="AZ93" s="20"/>
      <c r="BA93" s="20"/>
      <c r="BB93" s="20"/>
      <c r="BC93" s="20"/>
    </row>
    <row r="94" spans="1:63" ht="16.5" x14ac:dyDescent="0.3"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"/>
      <c r="AQ94" s="67"/>
      <c r="AR94" s="67"/>
      <c r="AS94" s="2"/>
      <c r="AT94" s="2"/>
      <c r="AU94" s="2"/>
      <c r="AV94" s="20"/>
      <c r="AW94" s="20"/>
      <c r="AX94" s="2"/>
      <c r="AY94" s="20"/>
      <c r="AZ94" s="20"/>
      <c r="BA94" s="20"/>
      <c r="BB94" s="20"/>
      <c r="BC94" s="20"/>
    </row>
    <row r="95" spans="1:63" ht="16.5" x14ac:dyDescent="0.3"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"/>
      <c r="AQ95" s="67"/>
      <c r="AR95" s="67"/>
      <c r="AS95" s="2"/>
      <c r="AT95" s="2"/>
      <c r="AU95" s="2"/>
      <c r="AV95" s="20"/>
      <c r="AW95" s="20"/>
      <c r="AX95" s="2"/>
      <c r="AY95" s="20"/>
      <c r="AZ95" s="20"/>
      <c r="BA95" s="20"/>
      <c r="BB95" s="20"/>
      <c r="BC95" s="20"/>
    </row>
    <row r="96" spans="1:63" ht="16.5" x14ac:dyDescent="0.3"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"/>
      <c r="AQ96" s="67"/>
      <c r="AR96" s="67"/>
      <c r="AS96" s="2"/>
      <c r="AT96" s="2"/>
      <c r="AU96" s="2"/>
      <c r="AV96" s="20"/>
      <c r="AW96" s="20"/>
      <c r="AX96" s="2"/>
      <c r="AY96" s="20"/>
      <c r="AZ96" s="20"/>
      <c r="BA96" s="20"/>
      <c r="BB96" s="20"/>
      <c r="BC96" s="20"/>
    </row>
    <row r="97" spans="1:55" ht="16.5" x14ac:dyDescent="0.3"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"/>
      <c r="AQ97" s="67"/>
      <c r="AR97" s="67"/>
      <c r="AS97" s="2"/>
      <c r="AT97" s="2"/>
      <c r="AU97" s="2"/>
      <c r="AV97" s="20"/>
      <c r="AW97" s="20"/>
      <c r="AX97" s="2"/>
      <c r="AY97" s="20"/>
      <c r="AZ97" s="20"/>
      <c r="BA97" s="20"/>
      <c r="BB97" s="20"/>
      <c r="BC97" s="20"/>
    </row>
    <row r="98" spans="1:55" ht="16.5" x14ac:dyDescent="0.3">
      <c r="A98" s="3">
        <f>A3</f>
        <v>1</v>
      </c>
      <c r="B98" s="3">
        <f ca="1">SUM(B$3:B3)</f>
        <v>44</v>
      </c>
      <c r="C98" s="3">
        <f ca="1">SUM(C$3:C3)</f>
        <v>26</v>
      </c>
      <c r="D98" s="3">
        <f ca="1">SUM(D$3:D3)</f>
        <v>31</v>
      </c>
      <c r="E98" s="3">
        <f ca="1">SUM(E$3:E3)</f>
        <v>35</v>
      </c>
      <c r="AP98"/>
      <c r="AQ98" s="35"/>
      <c r="AR98" s="35"/>
      <c r="AS98"/>
      <c r="AT98"/>
      <c r="AU98"/>
      <c r="AX98"/>
    </row>
    <row r="99" spans="1:55" ht="16.5" x14ac:dyDescent="0.3">
      <c r="A99" s="3">
        <f t="shared" ref="A99:A125" si="29">A4</f>
        <v>2</v>
      </c>
      <c r="B99" s="3">
        <f ca="1">SUM(B$3:B4)</f>
        <v>99</v>
      </c>
      <c r="C99" s="3">
        <f ca="1">SUM(C$3:C4)</f>
        <v>56</v>
      </c>
      <c r="D99" s="3">
        <f ca="1">SUM(D$3:D4)</f>
        <v>80</v>
      </c>
      <c r="E99" s="3">
        <f ca="1">SUM(E$3:E4)</f>
        <v>90</v>
      </c>
      <c r="AP99"/>
      <c r="AQ99"/>
      <c r="AR99"/>
      <c r="AS99"/>
      <c r="AT99"/>
      <c r="AU99"/>
    </row>
    <row r="100" spans="1:55" ht="16.5" x14ac:dyDescent="0.3">
      <c r="A100" s="3">
        <f t="shared" si="29"/>
        <v>3</v>
      </c>
      <c r="B100" s="3">
        <f ca="1">SUM(B$3:B5)</f>
        <v>151</v>
      </c>
      <c r="C100" s="3">
        <f ca="1">SUM(C$3:C5)</f>
        <v>86</v>
      </c>
      <c r="D100" s="3">
        <f ca="1">SUM(D$3:D5)</f>
        <v>126</v>
      </c>
      <c r="E100" s="3">
        <f ca="1">SUM(E$3:E5)</f>
        <v>142</v>
      </c>
      <c r="AP100"/>
      <c r="AQ100"/>
      <c r="AR100"/>
      <c r="AS100"/>
      <c r="AT100"/>
      <c r="AU100"/>
    </row>
    <row r="101" spans="1:55" ht="16.5" x14ac:dyDescent="0.3">
      <c r="A101" s="3">
        <f t="shared" si="29"/>
        <v>4</v>
      </c>
      <c r="B101" s="3">
        <f ca="1">SUM(B$3:B6)</f>
        <v>186</v>
      </c>
      <c r="C101" s="3">
        <f ca="1">SUM(C$3:C6)</f>
        <v>116</v>
      </c>
      <c r="D101" s="3">
        <f ca="1">SUM(D$3:D6)</f>
        <v>163</v>
      </c>
      <c r="E101" s="3">
        <f ca="1">SUM(E$3:E6)</f>
        <v>188</v>
      </c>
      <c r="AP101"/>
      <c r="AQ101"/>
      <c r="AR101"/>
      <c r="AS101"/>
      <c r="AT101"/>
      <c r="AU101"/>
    </row>
    <row r="102" spans="1:55" ht="16.5" x14ac:dyDescent="0.3">
      <c r="A102" s="3">
        <f t="shared" si="29"/>
        <v>5</v>
      </c>
      <c r="B102" s="3">
        <f ca="1">SUM(B$3:B7)</f>
        <v>228</v>
      </c>
      <c r="C102" s="3">
        <f ca="1">SUM(C$3:C7)</f>
        <v>147</v>
      </c>
      <c r="D102" s="3">
        <f ca="1">SUM(D$3:D7)</f>
        <v>195</v>
      </c>
      <c r="E102" s="3">
        <f ca="1">SUM(E$3:E7)</f>
        <v>218</v>
      </c>
      <c r="AP102"/>
      <c r="AQ102"/>
      <c r="AR102"/>
      <c r="AS102"/>
      <c r="AT102"/>
      <c r="AU102"/>
    </row>
    <row r="103" spans="1:55" ht="16.5" x14ac:dyDescent="0.3">
      <c r="A103" s="3">
        <f t="shared" si="29"/>
        <v>6</v>
      </c>
      <c r="B103" s="3">
        <f ca="1">SUM(B$3:B8)</f>
        <v>299</v>
      </c>
      <c r="C103" s="3">
        <f ca="1">SUM(C$3:C8)</f>
        <v>179</v>
      </c>
      <c r="D103" s="3">
        <f ca="1">SUM(D$3:D8)</f>
        <v>230</v>
      </c>
      <c r="E103" s="3">
        <f ca="1">SUM(E$3:E8)</f>
        <v>301</v>
      </c>
      <c r="AP103"/>
      <c r="AQ103"/>
      <c r="AR103"/>
      <c r="AS103"/>
      <c r="AT103"/>
      <c r="AU103"/>
    </row>
    <row r="104" spans="1:55" ht="16.5" x14ac:dyDescent="0.3">
      <c r="A104" s="3">
        <f t="shared" si="29"/>
        <v>7</v>
      </c>
      <c r="B104" s="3">
        <f ca="1">SUM(B$3:B9)</f>
        <v>356</v>
      </c>
      <c r="C104" s="3">
        <f ca="1">SUM(C$3:C9)</f>
        <v>214</v>
      </c>
      <c r="D104" s="3">
        <f ca="1">SUM(D$3:D9)</f>
        <v>287</v>
      </c>
      <c r="E104" s="3">
        <f ca="1">SUM(E$3:E9)</f>
        <v>364</v>
      </c>
      <c r="AP104"/>
      <c r="AQ104"/>
      <c r="AR104"/>
      <c r="AS104"/>
      <c r="AT104"/>
      <c r="AU104"/>
    </row>
    <row r="105" spans="1:55" ht="16.5" x14ac:dyDescent="0.3">
      <c r="A105" s="3">
        <f t="shared" si="29"/>
        <v>8</v>
      </c>
      <c r="B105" s="3">
        <f ca="1">SUM(B$3:B10)</f>
        <v>403</v>
      </c>
      <c r="C105" s="3">
        <f ca="1">SUM(C$3:C10)</f>
        <v>251</v>
      </c>
      <c r="D105" s="3">
        <f ca="1">SUM(D$3:D10)</f>
        <v>325</v>
      </c>
      <c r="E105" s="3">
        <f ca="1">SUM(E$3:E10)</f>
        <v>396</v>
      </c>
      <c r="AP105"/>
      <c r="AQ105"/>
      <c r="AR105"/>
      <c r="AS105"/>
      <c r="AT105"/>
      <c r="AU105"/>
    </row>
    <row r="106" spans="1:55" ht="16.5" x14ac:dyDescent="0.3">
      <c r="A106" s="3">
        <f t="shared" si="29"/>
        <v>9</v>
      </c>
      <c r="B106" s="3">
        <f ca="1">SUM(B$3:B11)</f>
        <v>429</v>
      </c>
      <c r="C106" s="3">
        <f ca="1">SUM(C$3:C11)</f>
        <v>289</v>
      </c>
      <c r="D106" s="3">
        <f ca="1">SUM(D$3:D11)</f>
        <v>367</v>
      </c>
      <c r="E106" s="3">
        <f ca="1">SUM(E$3:E11)</f>
        <v>427</v>
      </c>
      <c r="AP106"/>
      <c r="AQ106"/>
      <c r="AR106"/>
      <c r="AS106"/>
      <c r="AT106"/>
      <c r="AU106"/>
    </row>
    <row r="107" spans="1:55" ht="16.5" x14ac:dyDescent="0.3">
      <c r="A107" s="3">
        <f t="shared" si="29"/>
        <v>10</v>
      </c>
      <c r="B107" s="3">
        <f ca="1">SUM(B$3:B12)</f>
        <v>491</v>
      </c>
      <c r="C107" s="3">
        <f ca="1">SUM(C$3:C12)</f>
        <v>330</v>
      </c>
      <c r="D107" s="3">
        <f ca="1">SUM(D$3:D12)</f>
        <v>415</v>
      </c>
      <c r="E107" s="3">
        <f ca="1">SUM(E$3:E12)</f>
        <v>488</v>
      </c>
      <c r="AP107"/>
      <c r="AQ107"/>
      <c r="AR107"/>
      <c r="AS107"/>
      <c r="AT107"/>
      <c r="AU107"/>
    </row>
    <row r="108" spans="1:55" ht="16.5" x14ac:dyDescent="0.3">
      <c r="A108" s="3">
        <f t="shared" si="29"/>
        <v>11</v>
      </c>
      <c r="B108" s="3">
        <f ca="1">SUM(B$3:B13)</f>
        <v>529</v>
      </c>
      <c r="C108" s="3">
        <f ca="1">SUM(C$3:C13)</f>
        <v>372</v>
      </c>
      <c r="D108" s="3">
        <f ca="1">SUM(D$3:D13)</f>
        <v>470</v>
      </c>
      <c r="E108" s="3">
        <f ca="1">SUM(E$3:E13)</f>
        <v>537</v>
      </c>
      <c r="AP108"/>
      <c r="AQ108"/>
      <c r="AR108"/>
      <c r="AS108"/>
      <c r="AT108"/>
      <c r="AU108"/>
    </row>
    <row r="109" spans="1:55" ht="16.5" x14ac:dyDescent="0.3">
      <c r="A109" s="3">
        <f t="shared" si="29"/>
        <v>12</v>
      </c>
      <c r="B109" s="3">
        <f ca="1">SUM(B$3:B14)</f>
        <v>575</v>
      </c>
      <c r="C109" s="3">
        <f ca="1">SUM(C$3:C14)</f>
        <v>414</v>
      </c>
      <c r="D109" s="3">
        <f ca="1">SUM(D$3:D14)</f>
        <v>519</v>
      </c>
      <c r="E109" s="3">
        <f ca="1">SUM(E$3:E14)</f>
        <v>567</v>
      </c>
      <c r="AP109"/>
      <c r="AQ109"/>
      <c r="AR109"/>
      <c r="AS109"/>
      <c r="AT109"/>
      <c r="AU109"/>
    </row>
    <row r="110" spans="1:55" ht="16.5" x14ac:dyDescent="0.3">
      <c r="A110" s="3">
        <f t="shared" si="29"/>
        <v>13</v>
      </c>
      <c r="B110" s="3">
        <f ca="1">SUM(B$3:B15)</f>
        <v>630</v>
      </c>
      <c r="C110" s="3">
        <f ca="1">SUM(C$3:C15)</f>
        <v>458</v>
      </c>
      <c r="D110" s="3">
        <f ca="1">SUM(D$3:D15)</f>
        <v>545</v>
      </c>
      <c r="E110" s="3">
        <f ca="1">SUM(E$3:E15)</f>
        <v>605</v>
      </c>
      <c r="AP110"/>
      <c r="AQ110"/>
      <c r="AR110"/>
      <c r="AS110"/>
      <c r="AT110"/>
      <c r="AU110"/>
    </row>
    <row r="111" spans="1:55" ht="16.5" x14ac:dyDescent="0.3">
      <c r="A111" s="3">
        <f t="shared" si="29"/>
        <v>14</v>
      </c>
      <c r="B111" s="3">
        <f ca="1">SUM(B$3:B16)</f>
        <v>660</v>
      </c>
      <c r="C111" s="3">
        <f ca="1">SUM(C$3:C16)</f>
        <v>504</v>
      </c>
      <c r="D111" s="3">
        <f ca="1">SUM(D$3:D16)</f>
        <v>600</v>
      </c>
      <c r="E111" s="3">
        <f ca="1">SUM(E$3:E16)</f>
        <v>676</v>
      </c>
      <c r="AP111"/>
      <c r="AQ111"/>
      <c r="AR111"/>
      <c r="AS111"/>
      <c r="AT111"/>
      <c r="AU111"/>
    </row>
    <row r="112" spans="1:55" ht="16.5" x14ac:dyDescent="0.3">
      <c r="A112" s="3">
        <f t="shared" si="29"/>
        <v>15</v>
      </c>
      <c r="B112" s="3">
        <f ca="1">SUM(B$3:B17)</f>
        <v>723</v>
      </c>
      <c r="C112" s="3">
        <f ca="1">SUM(C$3:C17)</f>
        <v>551</v>
      </c>
      <c r="D112" s="3">
        <f ca="1">SUM(D$3:D17)</f>
        <v>663</v>
      </c>
      <c r="E112" s="3">
        <f ca="1">SUM(E$3:E17)</f>
        <v>733</v>
      </c>
      <c r="AP112"/>
      <c r="AQ112"/>
      <c r="AR112"/>
      <c r="AS112"/>
      <c r="AT112"/>
      <c r="AU112"/>
    </row>
    <row r="113" spans="1:47" ht="16.5" x14ac:dyDescent="0.3">
      <c r="A113" s="3">
        <f t="shared" si="29"/>
        <v>16</v>
      </c>
      <c r="B113" s="3">
        <f ca="1">SUM(B$3:B18)</f>
        <v>771</v>
      </c>
      <c r="C113" s="3">
        <f ca="1">SUM(C$3:C18)</f>
        <v>599</v>
      </c>
      <c r="D113" s="3">
        <f ca="1">SUM(D$3:D18)</f>
        <v>693</v>
      </c>
      <c r="E113" s="3">
        <f ca="1">SUM(E$3:E18)</f>
        <v>763</v>
      </c>
      <c r="AP113"/>
      <c r="AQ113"/>
      <c r="AR113"/>
      <c r="AS113"/>
      <c r="AT113"/>
      <c r="AU113"/>
    </row>
    <row r="114" spans="1:47" ht="16.5" x14ac:dyDescent="0.3">
      <c r="A114" s="3">
        <f t="shared" si="29"/>
        <v>17</v>
      </c>
      <c r="B114" s="3">
        <f ca="1">SUM(B$3:B19)</f>
        <v>813</v>
      </c>
      <c r="C114" s="3">
        <f ca="1">SUM(C$3:C19)</f>
        <v>647</v>
      </c>
      <c r="D114" s="3">
        <f ca="1">SUM(D$3:D19)</f>
        <v>723</v>
      </c>
      <c r="E114" s="3">
        <f ca="1">SUM(E$3:E19)</f>
        <v>789</v>
      </c>
      <c r="AP114"/>
      <c r="AQ114"/>
      <c r="AR114"/>
      <c r="AS114"/>
      <c r="AT114"/>
      <c r="AU114"/>
    </row>
    <row r="115" spans="1:47" ht="16.5" x14ac:dyDescent="0.3">
      <c r="A115" s="3">
        <f t="shared" si="29"/>
        <v>18</v>
      </c>
      <c r="B115" s="3">
        <f ca="1">SUM(B$3:B20)</f>
        <v>862</v>
      </c>
      <c r="C115" s="3">
        <f ca="1">SUM(C$3:C20)</f>
        <v>696</v>
      </c>
      <c r="D115" s="3">
        <f ca="1">SUM(D$3:D20)</f>
        <v>765</v>
      </c>
      <c r="E115" s="3">
        <f ca="1">SUM(E$3:E20)</f>
        <v>844</v>
      </c>
      <c r="AP115"/>
      <c r="AQ115"/>
      <c r="AR115"/>
      <c r="AS115"/>
      <c r="AT115"/>
      <c r="AU115"/>
    </row>
    <row r="116" spans="1:47" ht="16.5" x14ac:dyDescent="0.3">
      <c r="A116" s="3">
        <f t="shared" si="29"/>
        <v>19</v>
      </c>
      <c r="B116" s="3">
        <f ca="1">SUM(B$3:B21)</f>
        <v>903</v>
      </c>
      <c r="C116" s="3">
        <f ca="1">SUM(C$3:C21)</f>
        <v>745</v>
      </c>
      <c r="D116" s="3">
        <f ca="1">SUM(D$3:D21)</f>
        <v>826</v>
      </c>
      <c r="E116" s="3">
        <f ca="1">SUM(E$3:E21)</f>
        <v>892</v>
      </c>
      <c r="AP116"/>
      <c r="AQ116"/>
      <c r="AR116"/>
      <c r="AS116"/>
      <c r="AT116"/>
      <c r="AU116"/>
    </row>
    <row r="117" spans="1:47" ht="16.5" x14ac:dyDescent="0.3">
      <c r="A117" s="3">
        <f t="shared" si="29"/>
        <v>20</v>
      </c>
      <c r="B117" s="3">
        <f ca="1">SUM(B$3:B22)</f>
        <v>940</v>
      </c>
      <c r="C117" s="3">
        <f ca="1">SUM(C$3:C22)</f>
        <v>797</v>
      </c>
      <c r="D117" s="3">
        <f ca="1">SUM(D$3:D22)</f>
        <v>878</v>
      </c>
      <c r="E117" s="3">
        <f ca="1">SUM(E$3:E22)</f>
        <v>934</v>
      </c>
      <c r="AP117"/>
      <c r="AQ117"/>
      <c r="AR117"/>
      <c r="AS117"/>
      <c r="AT117"/>
      <c r="AU117"/>
    </row>
    <row r="118" spans="1:47" ht="16.5" x14ac:dyDescent="0.3">
      <c r="A118" s="3">
        <f t="shared" si="29"/>
        <v>21</v>
      </c>
      <c r="B118" s="3">
        <f ca="1">SUM(B$3:B23)</f>
        <v>1023</v>
      </c>
      <c r="C118" s="3">
        <f ca="1">SUM(C$3:C23)</f>
        <v>852</v>
      </c>
      <c r="D118" s="3">
        <f ca="1">SUM(D$3:D23)</f>
        <v>908</v>
      </c>
      <c r="E118" s="3">
        <f ca="1">SUM(E$3:E23)</f>
        <v>975</v>
      </c>
      <c r="AP118"/>
      <c r="AQ118"/>
      <c r="AR118"/>
      <c r="AS118"/>
      <c r="AT118"/>
      <c r="AU118"/>
    </row>
    <row r="119" spans="1:47" ht="16.5" x14ac:dyDescent="0.3">
      <c r="A119" s="3">
        <f t="shared" si="29"/>
        <v>22</v>
      </c>
      <c r="B119" s="3">
        <f ca="1">SUM(B$3:B24)</f>
        <v>1072</v>
      </c>
      <c r="C119" s="3">
        <f ca="1">SUM(C$3:C24)</f>
        <v>907</v>
      </c>
      <c r="D119" s="3">
        <f ca="1">SUM(D$3:D24)</f>
        <v>952</v>
      </c>
      <c r="E119" s="3">
        <f ca="1">SUM(E$3:E24)</f>
        <v>1023</v>
      </c>
      <c r="AP119"/>
      <c r="AQ119"/>
      <c r="AR119"/>
      <c r="AS119"/>
      <c r="AT119"/>
      <c r="AU119"/>
    </row>
    <row r="120" spans="1:47" ht="16.5" x14ac:dyDescent="0.3">
      <c r="A120" s="3">
        <f t="shared" si="29"/>
        <v>23</v>
      </c>
      <c r="B120" s="3">
        <f ca="1">SUM(B$3:B25)</f>
        <v>1102</v>
      </c>
      <c r="C120" s="3">
        <f ca="1">SUM(C$3:C25)</f>
        <v>964</v>
      </c>
      <c r="D120" s="3">
        <f ca="1">SUM(D$3:D25)</f>
        <v>1035</v>
      </c>
      <c r="E120" s="3">
        <f ca="1">SUM(E$3:E25)</f>
        <v>1085</v>
      </c>
      <c r="AP120"/>
      <c r="AQ120"/>
      <c r="AR120"/>
      <c r="AS120"/>
      <c r="AT120"/>
      <c r="AU120"/>
    </row>
    <row r="121" spans="1:47" ht="16.5" x14ac:dyDescent="0.3">
      <c r="A121" s="3">
        <f t="shared" si="29"/>
        <v>24</v>
      </c>
      <c r="B121" s="3">
        <f ca="1">SUM(B$3:B26)</f>
        <v>1132</v>
      </c>
      <c r="C121" s="3">
        <f ca="1">SUM(C$3:C26)</f>
        <v>1025</v>
      </c>
      <c r="D121" s="3">
        <f ca="1">SUM(D$3:D26)</f>
        <v>1082</v>
      </c>
      <c r="E121" s="3">
        <f ca="1">SUM(E$3:E26)</f>
        <v>1122</v>
      </c>
      <c r="AP121"/>
      <c r="AQ121"/>
      <c r="AR121"/>
      <c r="AS121"/>
      <c r="AT121"/>
      <c r="AU121"/>
    </row>
    <row r="122" spans="1:47" ht="16.5" x14ac:dyDescent="0.3">
      <c r="A122" s="3">
        <f t="shared" si="29"/>
        <v>25</v>
      </c>
      <c r="B122" s="3">
        <f ca="1">SUM(B$3:B27)</f>
        <v>1193</v>
      </c>
      <c r="C122" s="3">
        <f ca="1">SUM(C$3:C27)</f>
        <v>1087</v>
      </c>
      <c r="D122" s="3">
        <f ca="1">SUM(D$3:D27)</f>
        <v>1130</v>
      </c>
      <c r="E122" s="3">
        <f ca="1">SUM(E$3:E27)</f>
        <v>1166</v>
      </c>
      <c r="AP122"/>
      <c r="AQ122"/>
      <c r="AR122"/>
      <c r="AS122"/>
      <c r="AT122"/>
      <c r="AU122"/>
    </row>
    <row r="123" spans="1:47" ht="16.5" x14ac:dyDescent="0.3">
      <c r="A123" s="3">
        <f t="shared" si="29"/>
        <v>26</v>
      </c>
      <c r="B123" s="3">
        <f ca="1">SUM(B$3:B28)</f>
        <v>1225</v>
      </c>
      <c r="C123" s="3">
        <f ca="1">SUM(C$3:C28)</f>
        <v>1150</v>
      </c>
      <c r="D123" s="3">
        <f ca="1">SUM(D$3:D28)</f>
        <v>1192</v>
      </c>
      <c r="E123" s="3">
        <f ca="1">SUM(E$3:E28)</f>
        <v>1213</v>
      </c>
      <c r="AP123"/>
      <c r="AQ123"/>
      <c r="AR123"/>
      <c r="AS123"/>
      <c r="AT123"/>
      <c r="AU123"/>
    </row>
    <row r="124" spans="1:47" ht="16.5" x14ac:dyDescent="0.3">
      <c r="A124" s="3">
        <f t="shared" si="29"/>
        <v>27</v>
      </c>
      <c r="B124" s="3">
        <f ca="1">SUM(B$3:B29)</f>
        <v>1256</v>
      </c>
      <c r="C124" s="3">
        <f ca="1">SUM(C$3:C29)</f>
        <v>1221</v>
      </c>
      <c r="D124" s="3">
        <f ca="1">SUM(D$3:D29)</f>
        <v>1263</v>
      </c>
      <c r="E124" s="3">
        <f ca="1">SUM(E$3:E29)</f>
        <v>1262</v>
      </c>
      <c r="AP124"/>
      <c r="AQ124"/>
      <c r="AR124"/>
      <c r="AS124"/>
      <c r="AT124"/>
      <c r="AU124"/>
    </row>
    <row r="125" spans="1:47" ht="16.5" x14ac:dyDescent="0.3">
      <c r="A125" s="3">
        <f t="shared" si="29"/>
        <v>28</v>
      </c>
      <c r="B125" s="3">
        <f ca="1">SUM(B$3:B30)</f>
        <v>1304</v>
      </c>
      <c r="C125" s="3">
        <f ca="1">SUM(C$3:C30)</f>
        <v>1304</v>
      </c>
      <c r="D125" s="3">
        <f ca="1">SUM(D$3:D30)</f>
        <v>1304</v>
      </c>
      <c r="E125" s="3">
        <f ca="1">SUM(E$3:E30)</f>
        <v>1304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3BF0B-7A0D-4E81-BF12-F8CF79B94B80}">
  <dimension ref="A1:BK307"/>
  <sheetViews>
    <sheetView zoomScale="96" zoomScaleNormal="96" workbookViewId="0">
      <selection activeCell="R13" sqref="R13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6" ht="17.25" thickBot="1" x14ac:dyDescent="0.35">
      <c r="A1" s="16" t="s">
        <v>0</v>
      </c>
      <c r="B1" s="17" t="s">
        <v>39</v>
      </c>
      <c r="C1" s="18" t="s">
        <v>15</v>
      </c>
      <c r="D1" s="19" t="s">
        <v>17</v>
      </c>
      <c r="E1" s="12" t="s">
        <v>40</v>
      </c>
      <c r="F1" s="9" t="s">
        <v>1</v>
      </c>
      <c r="G1" s="9" t="s">
        <v>2</v>
      </c>
      <c r="H1" s="10" t="s">
        <v>3</v>
      </c>
      <c r="I1" s="53" t="s">
        <v>4</v>
      </c>
      <c r="J1" s="69" t="s">
        <v>5</v>
      </c>
      <c r="K1" s="10" t="s">
        <v>6</v>
      </c>
      <c r="L1"/>
      <c r="M1" s="43" t="s">
        <v>19</v>
      </c>
      <c r="N1" s="45" t="s">
        <v>20</v>
      </c>
      <c r="O1" s="44" t="s">
        <v>21</v>
      </c>
      <c r="P1" s="44" t="s">
        <v>22</v>
      </c>
      <c r="Q1" s="44" t="s">
        <v>37</v>
      </c>
      <c r="R1" s="13" t="s">
        <v>18</v>
      </c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7.25" thickBot="1" x14ac:dyDescent="0.35">
      <c r="A2" s="1">
        <v>1</v>
      </c>
      <c r="B2" s="26">
        <v>50</v>
      </c>
      <c r="C2" s="27">
        <v>25</v>
      </c>
      <c r="D2" s="28">
        <v>33</v>
      </c>
      <c r="E2" s="56">
        <v>39</v>
      </c>
      <c r="F2" s="21" t="str">
        <f t="shared" ref="F2:F14" si="0">G2&amp;" - "&amp;H2</f>
        <v>21 - 28</v>
      </c>
      <c r="G2" s="65">
        <f>X4</f>
        <v>21</v>
      </c>
      <c r="H2" s="22">
        <f t="shared" ref="H2:H14" si="1">G2+$X$3</f>
        <v>28</v>
      </c>
      <c r="I2" s="54">
        <f t="shared" ref="I2:I14" si="2">COUNTIF($B$2:$B$29, "&lt;"&amp;H2)</f>
        <v>1</v>
      </c>
      <c r="J2" s="23">
        <f>I2</f>
        <v>1</v>
      </c>
      <c r="K2" s="25">
        <f t="shared" ref="K2:K14" si="3">J2/$J$15</f>
        <v>3.5714285714285712E-2</v>
      </c>
      <c r="L2"/>
      <c r="M2" s="64" t="s">
        <v>8</v>
      </c>
      <c r="N2" s="63">
        <f>AVERAGE($B$2:$B$29)</f>
        <v>51.392857142857146</v>
      </c>
      <c r="O2" s="63">
        <f>AVERAGE($B$2:$B$29)</f>
        <v>51.392857142857146</v>
      </c>
      <c r="P2" s="63">
        <f>AVERAGE($B$2:$B$29)</f>
        <v>51.392857142857146</v>
      </c>
      <c r="Q2" s="63">
        <f>AVERAGE($B$2:$B$29)</f>
        <v>51.392857142857146</v>
      </c>
      <c r="U2" s="12" t="s">
        <v>27</v>
      </c>
      <c r="X2" s="12">
        <f>ROUND(N6/10,0)</f>
        <v>7</v>
      </c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7.25" thickBot="1" x14ac:dyDescent="0.35">
      <c r="A3" s="1">
        <v>2</v>
      </c>
      <c r="B3" s="26">
        <v>25</v>
      </c>
      <c r="C3" s="27">
        <v>28</v>
      </c>
      <c r="D3" s="28">
        <v>35</v>
      </c>
      <c r="E3" s="56">
        <v>67</v>
      </c>
      <c r="F3" s="30" t="str">
        <f t="shared" si="0"/>
        <v>28 - 35</v>
      </c>
      <c r="G3" s="31">
        <f t="shared" ref="G3:G14" si="4">H2</f>
        <v>28</v>
      </c>
      <c r="H3" s="32">
        <f t="shared" si="1"/>
        <v>35</v>
      </c>
      <c r="I3" s="54">
        <f t="shared" si="2"/>
        <v>4</v>
      </c>
      <c r="J3" s="33">
        <f t="shared" ref="J3:J14" si="5">I3-I2</f>
        <v>3</v>
      </c>
      <c r="K3" s="34">
        <f t="shared" si="3"/>
        <v>0.10714285714285714</v>
      </c>
      <c r="L3"/>
      <c r="M3" s="49" t="s">
        <v>24</v>
      </c>
      <c r="N3" s="52">
        <f>MEDIAN(B$2:B$29)</f>
        <v>49</v>
      </c>
      <c r="O3" s="52">
        <f>MEDIAN(C$2:C$29)</f>
        <v>49</v>
      </c>
      <c r="P3" s="52">
        <f>MEDIAN(D$2:D$29)</f>
        <v>49</v>
      </c>
      <c r="Q3" s="52">
        <f>MEDIAN(E$2:E$29)</f>
        <v>49</v>
      </c>
      <c r="U3" s="12" t="s">
        <v>28</v>
      </c>
      <c r="X3" s="12">
        <f>ROUND(X2,-LEN(X2)+1)</f>
        <v>7</v>
      </c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7.25" thickBot="1" x14ac:dyDescent="0.35">
      <c r="A4" s="1">
        <v>3</v>
      </c>
      <c r="B4" s="26">
        <v>33</v>
      </c>
      <c r="C4" s="27">
        <v>31</v>
      </c>
      <c r="D4" s="28">
        <v>48</v>
      </c>
      <c r="E4" s="56">
        <v>50</v>
      </c>
      <c r="F4" s="30" t="str">
        <f t="shared" si="0"/>
        <v>35 - 42</v>
      </c>
      <c r="G4" s="31">
        <f t="shared" si="4"/>
        <v>35</v>
      </c>
      <c r="H4" s="32">
        <f t="shared" si="1"/>
        <v>42</v>
      </c>
      <c r="I4" s="54">
        <f t="shared" si="2"/>
        <v>9</v>
      </c>
      <c r="J4" s="33">
        <f t="shared" si="5"/>
        <v>5</v>
      </c>
      <c r="K4" s="34">
        <f t="shared" si="3"/>
        <v>0.17857142857142858</v>
      </c>
      <c r="L4"/>
      <c r="M4" s="62" t="s">
        <v>9</v>
      </c>
      <c r="N4" s="61">
        <f>MAX(B$2:B$29)</f>
        <v>90</v>
      </c>
      <c r="O4" s="61">
        <f>MAX(C$2:C$29)</f>
        <v>90</v>
      </c>
      <c r="P4" s="61">
        <f>MAX(D$2:D$29)</f>
        <v>90</v>
      </c>
      <c r="Q4" s="61">
        <f>MAX(E$2:E$29)</f>
        <v>90</v>
      </c>
      <c r="U4" s="12" t="s">
        <v>29</v>
      </c>
      <c r="X4" s="12">
        <f>X3*INT(N5/X3)</f>
        <v>21</v>
      </c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7.25" thickBot="1" x14ac:dyDescent="0.35">
      <c r="A5" s="1">
        <v>4</v>
      </c>
      <c r="B5" s="26">
        <v>72</v>
      </c>
      <c r="C5" s="27">
        <v>33</v>
      </c>
      <c r="D5" s="28">
        <v>28</v>
      </c>
      <c r="E5" s="56">
        <v>35</v>
      </c>
      <c r="F5" s="30" t="str">
        <f t="shared" si="0"/>
        <v>42 - 49</v>
      </c>
      <c r="G5" s="31">
        <f t="shared" si="4"/>
        <v>42</v>
      </c>
      <c r="H5" s="32">
        <f t="shared" si="1"/>
        <v>49</v>
      </c>
      <c r="I5" s="54">
        <f t="shared" si="2"/>
        <v>14</v>
      </c>
      <c r="J5" s="33">
        <f t="shared" si="5"/>
        <v>5</v>
      </c>
      <c r="K5" s="34">
        <f t="shared" si="3"/>
        <v>0.17857142857142858</v>
      </c>
      <c r="L5"/>
      <c r="M5" s="62" t="s">
        <v>10</v>
      </c>
      <c r="N5" s="61">
        <f>MIN(B$2:B$29)</f>
        <v>25</v>
      </c>
      <c r="O5" s="61">
        <f>MIN(C$2:C$29)</f>
        <v>25</v>
      </c>
      <c r="P5" s="61">
        <f>MIN(D$2:D$29)</f>
        <v>25</v>
      </c>
      <c r="Q5" s="61">
        <f>MIN(E$2:E$29)</f>
        <v>25</v>
      </c>
      <c r="U5" s="12" t="s">
        <v>26</v>
      </c>
      <c r="X5" s="12">
        <f>ROUNDUP(N4/X3,0)</f>
        <v>13</v>
      </c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7.25" thickBot="1" x14ac:dyDescent="0.35">
      <c r="A6" s="1">
        <v>5</v>
      </c>
      <c r="B6" s="26">
        <v>67</v>
      </c>
      <c r="C6" s="27">
        <v>35</v>
      </c>
      <c r="D6" s="28">
        <v>25</v>
      </c>
      <c r="E6" s="56">
        <v>28</v>
      </c>
      <c r="F6" s="30" t="str">
        <f t="shared" si="0"/>
        <v>49 - 56</v>
      </c>
      <c r="G6" s="31">
        <f t="shared" si="4"/>
        <v>49</v>
      </c>
      <c r="H6" s="32">
        <f t="shared" si="1"/>
        <v>56</v>
      </c>
      <c r="I6" s="54">
        <f t="shared" si="2"/>
        <v>18</v>
      </c>
      <c r="J6" s="33">
        <f t="shared" si="5"/>
        <v>4</v>
      </c>
      <c r="K6" s="34">
        <f t="shared" si="3"/>
        <v>0.14285714285714285</v>
      </c>
      <c r="L6"/>
      <c r="M6" s="62" t="s">
        <v>1</v>
      </c>
      <c r="N6" s="61">
        <f>N4-N5</f>
        <v>65</v>
      </c>
      <c r="O6" s="61">
        <f t="shared" ref="O6:Q6" si="6">O4-O5</f>
        <v>65</v>
      </c>
      <c r="P6" s="61">
        <f t="shared" si="6"/>
        <v>65</v>
      </c>
      <c r="Q6" s="61">
        <f t="shared" si="6"/>
        <v>65</v>
      </c>
      <c r="U6" s="12" t="s">
        <v>30</v>
      </c>
      <c r="X6" s="12">
        <f>X5*X3</f>
        <v>91</v>
      </c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7.25" thickBot="1" x14ac:dyDescent="0.35">
      <c r="A7" s="1">
        <v>6</v>
      </c>
      <c r="B7" s="26">
        <v>35</v>
      </c>
      <c r="C7" s="27">
        <v>39</v>
      </c>
      <c r="D7" s="28">
        <v>53</v>
      </c>
      <c r="E7" s="56">
        <v>61</v>
      </c>
      <c r="F7" s="30" t="str">
        <f t="shared" si="0"/>
        <v>56 - 63</v>
      </c>
      <c r="G7" s="31">
        <f t="shared" si="4"/>
        <v>56</v>
      </c>
      <c r="H7" s="32">
        <f t="shared" si="1"/>
        <v>63</v>
      </c>
      <c r="I7" s="54">
        <f t="shared" si="2"/>
        <v>21</v>
      </c>
      <c r="J7" s="33">
        <f t="shared" si="5"/>
        <v>3</v>
      </c>
      <c r="K7" s="34">
        <f t="shared" si="3"/>
        <v>0.10714285714285714</v>
      </c>
      <c r="L7"/>
      <c r="M7" s="62" t="s">
        <v>11</v>
      </c>
      <c r="N7" s="61">
        <f>_xlfn.STDEV.S(B$2:B$29)</f>
        <v>16.398598146305705</v>
      </c>
      <c r="O7" s="61">
        <f>_xlfn.STDEV.S(C$2:C$29)</f>
        <v>16.398598146305705</v>
      </c>
      <c r="P7" s="61">
        <f>_xlfn.STDEV.S(D$2:D$29)</f>
        <v>16.398598146305705</v>
      </c>
      <c r="Q7" s="61">
        <f>_xlfn.STDEV.S(E$2:E$29)</f>
        <v>16.398598146305705</v>
      </c>
      <c r="U7" s="12" t="s">
        <v>31</v>
      </c>
      <c r="X7" s="12">
        <v>4</v>
      </c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7.25" thickBot="1" x14ac:dyDescent="0.35">
      <c r="A8" s="1">
        <v>7</v>
      </c>
      <c r="B8" s="26">
        <v>42</v>
      </c>
      <c r="C8" s="27">
        <v>39</v>
      </c>
      <c r="D8" s="28">
        <v>50</v>
      </c>
      <c r="E8" s="56">
        <v>51</v>
      </c>
      <c r="F8" s="30" t="str">
        <f t="shared" si="0"/>
        <v>63 - 70</v>
      </c>
      <c r="G8" s="31">
        <f t="shared" si="4"/>
        <v>63</v>
      </c>
      <c r="H8" s="32">
        <f t="shared" si="1"/>
        <v>70</v>
      </c>
      <c r="I8" s="54">
        <f t="shared" si="2"/>
        <v>24</v>
      </c>
      <c r="J8" s="33">
        <f t="shared" si="5"/>
        <v>3</v>
      </c>
      <c r="K8" s="34">
        <f t="shared" si="3"/>
        <v>0.10714285714285714</v>
      </c>
      <c r="L8"/>
      <c r="M8" s="62" t="s">
        <v>12</v>
      </c>
      <c r="N8" s="61">
        <f>N7/N2</f>
        <v>0.3190832161894091</v>
      </c>
      <c r="O8" s="61">
        <f t="shared" ref="O8:Q8" si="7">O7/O2</f>
        <v>0.3190832161894091</v>
      </c>
      <c r="P8" s="61">
        <f t="shared" si="7"/>
        <v>0.3190832161894091</v>
      </c>
      <c r="Q8" s="61">
        <f t="shared" si="7"/>
        <v>0.3190832161894091</v>
      </c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7.25" thickBot="1" x14ac:dyDescent="0.35">
      <c r="A9" s="1">
        <v>8</v>
      </c>
      <c r="B9" s="26">
        <v>44</v>
      </c>
      <c r="C9" s="27">
        <v>40</v>
      </c>
      <c r="D9" s="28">
        <v>42</v>
      </c>
      <c r="E9" s="56">
        <v>46</v>
      </c>
      <c r="F9" s="30" t="str">
        <f t="shared" si="0"/>
        <v>70 - 77</v>
      </c>
      <c r="G9" s="31">
        <f t="shared" si="4"/>
        <v>70</v>
      </c>
      <c r="H9" s="32">
        <f t="shared" si="1"/>
        <v>77</v>
      </c>
      <c r="I9" s="54">
        <f t="shared" si="2"/>
        <v>26</v>
      </c>
      <c r="J9" s="33">
        <f t="shared" si="5"/>
        <v>2</v>
      </c>
      <c r="K9" s="34">
        <f t="shared" si="3"/>
        <v>7.1428571428571425E-2</v>
      </c>
      <c r="L9"/>
      <c r="M9" s="49" t="s">
        <v>25</v>
      </c>
      <c r="N9" s="50">
        <f>N2/N3</f>
        <v>1.0488338192419826</v>
      </c>
      <c r="O9" s="50">
        <f t="shared" ref="O9:Q9" si="8">O2/O3</f>
        <v>1.0488338192419826</v>
      </c>
      <c r="P9" s="50">
        <f t="shared" si="8"/>
        <v>1.0488338192419826</v>
      </c>
      <c r="Q9" s="50">
        <f t="shared" si="8"/>
        <v>1.0488338192419826</v>
      </c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7.25" thickBot="1" x14ac:dyDescent="0.35">
      <c r="A10" s="1">
        <v>9</v>
      </c>
      <c r="B10" s="26">
        <v>51</v>
      </c>
      <c r="C10" s="27">
        <v>41</v>
      </c>
      <c r="D10" s="28">
        <v>40</v>
      </c>
      <c r="E10" s="56">
        <v>48</v>
      </c>
      <c r="F10" s="30" t="str">
        <f t="shared" si="0"/>
        <v>77 - 84</v>
      </c>
      <c r="G10" s="31">
        <f t="shared" si="4"/>
        <v>77</v>
      </c>
      <c r="H10" s="32">
        <f t="shared" si="1"/>
        <v>84</v>
      </c>
      <c r="I10" s="54">
        <f t="shared" si="2"/>
        <v>27</v>
      </c>
      <c r="J10" s="33">
        <f t="shared" si="5"/>
        <v>1</v>
      </c>
      <c r="K10" s="34">
        <f t="shared" si="3"/>
        <v>3.5714285714285712E-2</v>
      </c>
      <c r="L10"/>
      <c r="M10" s="60" t="s">
        <v>23</v>
      </c>
      <c r="N10" s="59">
        <f>N6/N2</f>
        <v>1.2647671994440584</v>
      </c>
      <c r="O10" s="59">
        <f t="shared" ref="O10:Q10" si="9">O6/O2</f>
        <v>1.2647671994440584</v>
      </c>
      <c r="P10" s="59">
        <f t="shared" si="9"/>
        <v>1.2647671994440584</v>
      </c>
      <c r="Q10" s="59">
        <f t="shared" si="9"/>
        <v>1.2647671994440584</v>
      </c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7.25" thickBot="1" x14ac:dyDescent="0.35">
      <c r="A11" s="1">
        <v>10</v>
      </c>
      <c r="B11" s="26">
        <v>39</v>
      </c>
      <c r="C11" s="27">
        <v>42</v>
      </c>
      <c r="D11" s="28">
        <v>46</v>
      </c>
      <c r="E11" s="56">
        <v>56</v>
      </c>
      <c r="F11" s="30" t="str">
        <f t="shared" si="0"/>
        <v>84 - 91</v>
      </c>
      <c r="G11" s="31">
        <f t="shared" si="4"/>
        <v>84</v>
      </c>
      <c r="H11" s="32">
        <f t="shared" si="1"/>
        <v>91</v>
      </c>
      <c r="I11" s="54">
        <f t="shared" si="2"/>
        <v>28</v>
      </c>
      <c r="J11" s="33">
        <f t="shared" si="5"/>
        <v>1</v>
      </c>
      <c r="K11" s="34">
        <f t="shared" si="3"/>
        <v>3.5714285714285712E-2</v>
      </c>
      <c r="L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7.25" thickBot="1" x14ac:dyDescent="0.35">
      <c r="A12" s="1">
        <v>11</v>
      </c>
      <c r="B12" s="26">
        <v>46</v>
      </c>
      <c r="C12" s="27">
        <v>44</v>
      </c>
      <c r="D12" s="28">
        <v>72</v>
      </c>
      <c r="E12" s="56">
        <v>72</v>
      </c>
      <c r="F12" s="30" t="str">
        <f t="shared" si="0"/>
        <v>91 - 98</v>
      </c>
      <c r="G12" s="31">
        <f t="shared" si="4"/>
        <v>91</v>
      </c>
      <c r="H12" s="32">
        <f t="shared" si="1"/>
        <v>98</v>
      </c>
      <c r="I12" s="54">
        <f t="shared" si="2"/>
        <v>28</v>
      </c>
      <c r="J12" s="33">
        <f t="shared" si="5"/>
        <v>0</v>
      </c>
      <c r="K12" s="34">
        <f t="shared" si="3"/>
        <v>0</v>
      </c>
      <c r="L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7.25" thickBot="1" x14ac:dyDescent="0.35">
      <c r="A13" s="1">
        <v>12</v>
      </c>
      <c r="B13" s="26">
        <v>41</v>
      </c>
      <c r="C13" s="27">
        <v>46</v>
      </c>
      <c r="D13" s="28">
        <v>31</v>
      </c>
      <c r="E13" s="56">
        <v>40</v>
      </c>
      <c r="F13" s="30" t="str">
        <f t="shared" si="0"/>
        <v>98 - 105</v>
      </c>
      <c r="G13" s="31">
        <f t="shared" si="4"/>
        <v>98</v>
      </c>
      <c r="H13" s="32">
        <f t="shared" si="1"/>
        <v>105</v>
      </c>
      <c r="I13" s="54">
        <f t="shared" si="2"/>
        <v>28</v>
      </c>
      <c r="J13" s="33">
        <f t="shared" si="5"/>
        <v>0</v>
      </c>
      <c r="K13" s="34">
        <f t="shared" si="3"/>
        <v>0</v>
      </c>
      <c r="L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7.25" thickBot="1" x14ac:dyDescent="0.35">
      <c r="A14" s="1">
        <v>13</v>
      </c>
      <c r="B14" s="26">
        <v>69</v>
      </c>
      <c r="C14" s="27">
        <v>47</v>
      </c>
      <c r="D14" s="28">
        <v>44</v>
      </c>
      <c r="E14" s="56">
        <v>42</v>
      </c>
      <c r="F14" s="36" t="str">
        <f t="shared" si="0"/>
        <v>105 - 112</v>
      </c>
      <c r="G14" s="37">
        <f t="shared" si="4"/>
        <v>105</v>
      </c>
      <c r="H14" s="38">
        <f t="shared" si="1"/>
        <v>112</v>
      </c>
      <c r="I14" s="55">
        <f t="shared" si="2"/>
        <v>28</v>
      </c>
      <c r="J14" s="39">
        <f t="shared" si="5"/>
        <v>0</v>
      </c>
      <c r="K14" s="41">
        <f t="shared" si="3"/>
        <v>0</v>
      </c>
      <c r="L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6.5" x14ac:dyDescent="0.3">
      <c r="A15" s="1">
        <v>14</v>
      </c>
      <c r="B15" s="26">
        <v>28</v>
      </c>
      <c r="C15" s="27">
        <v>48</v>
      </c>
      <c r="D15" s="28">
        <v>39</v>
      </c>
      <c r="E15" s="56">
        <v>72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6.5" x14ac:dyDescent="0.3">
      <c r="A16" s="1">
        <v>15</v>
      </c>
      <c r="B16" s="26">
        <v>82</v>
      </c>
      <c r="C16" s="27">
        <v>50</v>
      </c>
      <c r="D16" s="28">
        <v>72</v>
      </c>
      <c r="E16" s="56">
        <v>53</v>
      </c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63" ht="16.5" x14ac:dyDescent="0.3">
      <c r="A17" s="1">
        <v>16</v>
      </c>
      <c r="B17" s="26">
        <v>65</v>
      </c>
      <c r="C17" s="27">
        <v>51</v>
      </c>
      <c r="D17" s="28">
        <v>51</v>
      </c>
      <c r="E17" s="56">
        <v>41</v>
      </c>
      <c r="J17" s="42"/>
      <c r="K17" s="42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63" ht="16.5" x14ac:dyDescent="0.3">
      <c r="A18" s="1">
        <v>17</v>
      </c>
      <c r="B18" s="26">
        <v>47</v>
      </c>
      <c r="C18" s="27">
        <v>51</v>
      </c>
      <c r="D18" s="28">
        <v>41</v>
      </c>
      <c r="E18" s="56">
        <v>25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63" ht="16.5" x14ac:dyDescent="0.3">
      <c r="A19" s="1">
        <v>18</v>
      </c>
      <c r="B19" s="26">
        <v>53</v>
      </c>
      <c r="C19" s="27">
        <v>53</v>
      </c>
      <c r="D19" s="28">
        <v>65</v>
      </c>
      <c r="E19" s="56">
        <v>69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63" ht="16.5" x14ac:dyDescent="0.3">
      <c r="A20" s="1">
        <v>19</v>
      </c>
      <c r="B20" s="26">
        <v>90</v>
      </c>
      <c r="C20" s="27">
        <v>56</v>
      </c>
      <c r="D20" s="28">
        <v>67</v>
      </c>
      <c r="E20" s="56">
        <v>90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63" ht="16.5" x14ac:dyDescent="0.3">
      <c r="A21" s="1">
        <v>20</v>
      </c>
      <c r="B21" s="26">
        <v>56</v>
      </c>
      <c r="C21" s="27">
        <v>61</v>
      </c>
      <c r="D21" s="28">
        <v>51</v>
      </c>
      <c r="E21" s="56">
        <v>33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63" ht="16.5" x14ac:dyDescent="0.3">
      <c r="A22" s="1">
        <v>21</v>
      </c>
      <c r="B22" s="26">
        <v>51</v>
      </c>
      <c r="C22" s="27">
        <v>62</v>
      </c>
      <c r="D22" s="28">
        <v>56</v>
      </c>
      <c r="E22" s="56">
        <v>31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63" ht="16.5" x14ac:dyDescent="0.3">
      <c r="A23" s="1">
        <v>22</v>
      </c>
      <c r="B23" s="26">
        <v>40</v>
      </c>
      <c r="C23" s="27">
        <v>65</v>
      </c>
      <c r="D23" s="28">
        <v>69</v>
      </c>
      <c r="E23" s="56">
        <v>82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63" ht="16.5" x14ac:dyDescent="0.3">
      <c r="A24" s="1">
        <v>23</v>
      </c>
      <c r="B24" s="26">
        <v>61</v>
      </c>
      <c r="C24" s="27">
        <v>67</v>
      </c>
      <c r="D24" s="28">
        <v>82</v>
      </c>
      <c r="E24" s="56">
        <v>62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63" ht="16.5" x14ac:dyDescent="0.3">
      <c r="A25" s="1">
        <v>24</v>
      </c>
      <c r="B25" s="26">
        <v>72</v>
      </c>
      <c r="C25" s="27">
        <v>69</v>
      </c>
      <c r="D25" s="28">
        <v>39</v>
      </c>
      <c r="E25" s="56">
        <v>47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63" ht="16.5" x14ac:dyDescent="0.3">
      <c r="A26" s="1">
        <v>25</v>
      </c>
      <c r="B26" s="26">
        <v>39</v>
      </c>
      <c r="C26" s="27">
        <v>72</v>
      </c>
      <c r="D26" s="28">
        <v>47</v>
      </c>
      <c r="E26" s="56">
        <v>39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63" ht="16.5" x14ac:dyDescent="0.3">
      <c r="A27" s="1">
        <v>26</v>
      </c>
      <c r="B27" s="26">
        <v>31</v>
      </c>
      <c r="C27" s="27">
        <v>72</v>
      </c>
      <c r="D27" s="28">
        <v>61</v>
      </c>
      <c r="E27" s="56">
        <v>51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63" ht="16.5" x14ac:dyDescent="0.3">
      <c r="A28" s="1">
        <v>27</v>
      </c>
      <c r="B28" s="26">
        <v>62</v>
      </c>
      <c r="C28" s="27">
        <v>82</v>
      </c>
      <c r="D28" s="28">
        <v>90</v>
      </c>
      <c r="E28" s="56">
        <v>65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63" ht="16.5" x14ac:dyDescent="0.3">
      <c r="A29" s="1">
        <v>28</v>
      </c>
      <c r="B29" s="26">
        <v>48</v>
      </c>
      <c r="C29" s="27">
        <v>90</v>
      </c>
      <c r="D29" s="28">
        <v>62</v>
      </c>
      <c r="E29" s="56">
        <v>44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63" ht="15" x14ac:dyDescent="0.25"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63" ht="16.5" x14ac:dyDescent="0.3">
      <c r="A31" s="1"/>
      <c r="B31"/>
      <c r="C31"/>
      <c r="D31"/>
      <c r="E31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/>
      <c r="C32"/>
      <c r="D32"/>
      <c r="E32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3">
        <f t="shared" ref="A33:A60" si="10">A2</f>
        <v>1</v>
      </c>
      <c r="B33" s="3">
        <f>SUM(B$2:B2)</f>
        <v>50</v>
      </c>
      <c r="C33" s="3">
        <f>SUM(C$2:C2)</f>
        <v>25</v>
      </c>
      <c r="D33" s="3">
        <f>SUM(D$2:D2)</f>
        <v>33</v>
      </c>
      <c r="E33" s="3">
        <f>SUM(E$2:E2)</f>
        <v>39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3">
        <f t="shared" si="10"/>
        <v>2</v>
      </c>
      <c r="B34" s="3">
        <f>SUM(B$2:B3)</f>
        <v>75</v>
      </c>
      <c r="C34" s="3">
        <f>SUM(C$2:C3)</f>
        <v>53</v>
      </c>
      <c r="D34" s="3">
        <f>SUM(D$2:D3)</f>
        <v>68</v>
      </c>
      <c r="E34" s="3">
        <f>SUM(E$2:E3)</f>
        <v>106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3">
        <f t="shared" si="10"/>
        <v>3</v>
      </c>
      <c r="B35" s="3">
        <f>SUM(B$2:B4)</f>
        <v>108</v>
      </c>
      <c r="C35" s="3">
        <f>SUM(C$2:C4)</f>
        <v>84</v>
      </c>
      <c r="D35" s="3">
        <f>SUM(D$2:D4)</f>
        <v>116</v>
      </c>
      <c r="E35" s="3">
        <f>SUM(E$2:E4)</f>
        <v>156</v>
      </c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3">
        <f t="shared" si="10"/>
        <v>4</v>
      </c>
      <c r="B36" s="3">
        <f>SUM(B$2:B5)</f>
        <v>180</v>
      </c>
      <c r="C36" s="3">
        <f>SUM(C$2:C5)</f>
        <v>117</v>
      </c>
      <c r="D36" s="3">
        <f>SUM(D$2:D5)</f>
        <v>144</v>
      </c>
      <c r="E36" s="3">
        <f>SUM(E$2:E5)</f>
        <v>191</v>
      </c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3">
        <f t="shared" si="10"/>
        <v>5</v>
      </c>
      <c r="B37" s="3">
        <f>SUM(B$2:B6)</f>
        <v>247</v>
      </c>
      <c r="C37" s="3">
        <f>SUM(C$2:C6)</f>
        <v>152</v>
      </c>
      <c r="D37" s="3">
        <f>SUM(D$2:D6)</f>
        <v>169</v>
      </c>
      <c r="E37" s="3">
        <f>SUM(E$2:E6)</f>
        <v>219</v>
      </c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3">
        <f t="shared" si="10"/>
        <v>6</v>
      </c>
      <c r="B38" s="3">
        <f>SUM(B$2:B7)</f>
        <v>282</v>
      </c>
      <c r="C38" s="3">
        <f>SUM(C$2:C7)</f>
        <v>191</v>
      </c>
      <c r="D38" s="3">
        <f>SUM(D$2:D7)</f>
        <v>222</v>
      </c>
      <c r="E38" s="3">
        <f>SUM(E$2:E7)</f>
        <v>280</v>
      </c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3">
        <f t="shared" si="10"/>
        <v>7</v>
      </c>
      <c r="B39" s="3">
        <f>SUM(B$2:B8)</f>
        <v>324</v>
      </c>
      <c r="C39" s="3">
        <f>SUM(C$2:C8)</f>
        <v>230</v>
      </c>
      <c r="D39" s="3">
        <f>SUM(D$2:D8)</f>
        <v>272</v>
      </c>
      <c r="E39" s="3">
        <f>SUM(E$2:E8)</f>
        <v>331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3">
        <f t="shared" si="10"/>
        <v>8</v>
      </c>
      <c r="B40" s="3">
        <f>SUM(B$2:B9)</f>
        <v>368</v>
      </c>
      <c r="C40" s="3">
        <f>SUM(C$2:C9)</f>
        <v>270</v>
      </c>
      <c r="D40" s="3">
        <f>SUM(D$2:D9)</f>
        <v>314</v>
      </c>
      <c r="E40" s="3">
        <f>SUM(E$2:E9)</f>
        <v>377</v>
      </c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3">
        <f t="shared" si="10"/>
        <v>9</v>
      </c>
      <c r="B41" s="3">
        <f>SUM(B$2:B10)</f>
        <v>419</v>
      </c>
      <c r="C41" s="3">
        <f>SUM(C$2:C10)</f>
        <v>311</v>
      </c>
      <c r="D41" s="3">
        <f>SUM(D$2:D10)</f>
        <v>354</v>
      </c>
      <c r="E41" s="3">
        <f>SUM(E$2:E10)</f>
        <v>425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3">
        <f t="shared" si="10"/>
        <v>10</v>
      </c>
      <c r="B42" s="3">
        <f>SUM(B$2:B11)</f>
        <v>458</v>
      </c>
      <c r="C42" s="3">
        <f>SUM(C$2:C11)</f>
        <v>353</v>
      </c>
      <c r="D42" s="3">
        <f>SUM(D$2:D11)</f>
        <v>400</v>
      </c>
      <c r="E42" s="3">
        <f>SUM(E$2:E11)</f>
        <v>481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3">
        <f t="shared" si="10"/>
        <v>11</v>
      </c>
      <c r="B43" s="3">
        <f>SUM(B$2:B12)</f>
        <v>504</v>
      </c>
      <c r="C43" s="3">
        <f>SUM(C$2:C12)</f>
        <v>397</v>
      </c>
      <c r="D43" s="3">
        <f>SUM(D$2:D12)</f>
        <v>472</v>
      </c>
      <c r="E43" s="3">
        <f>SUM(E$2:E12)</f>
        <v>553</v>
      </c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3">
        <f t="shared" si="10"/>
        <v>12</v>
      </c>
      <c r="B44" s="3">
        <f>SUM(B$2:B13)</f>
        <v>545</v>
      </c>
      <c r="C44" s="3">
        <f>SUM(C$2:C13)</f>
        <v>443</v>
      </c>
      <c r="D44" s="3">
        <f>SUM(D$2:D13)</f>
        <v>503</v>
      </c>
      <c r="E44" s="3">
        <f>SUM(E$2:E13)</f>
        <v>593</v>
      </c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3">
        <f t="shared" si="10"/>
        <v>13</v>
      </c>
      <c r="B45" s="3">
        <f>SUM(B$2:B14)</f>
        <v>614</v>
      </c>
      <c r="C45" s="3">
        <f>SUM(C$2:C14)</f>
        <v>490</v>
      </c>
      <c r="D45" s="3">
        <f>SUM(D$2:D14)</f>
        <v>547</v>
      </c>
      <c r="E45" s="3">
        <f>SUM(E$2:E14)</f>
        <v>635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3">
        <f t="shared" si="10"/>
        <v>14</v>
      </c>
      <c r="B46" s="3">
        <f>SUM(B$2:B15)</f>
        <v>642</v>
      </c>
      <c r="C46" s="3">
        <f>SUM(C$2:C15)</f>
        <v>538</v>
      </c>
      <c r="D46" s="3">
        <f>SUM(D$2:D15)</f>
        <v>586</v>
      </c>
      <c r="E46" s="3">
        <f>SUM(E$2:E15)</f>
        <v>707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3">
        <f t="shared" si="10"/>
        <v>15</v>
      </c>
      <c r="B47" s="3">
        <f>SUM(B$2:B16)</f>
        <v>724</v>
      </c>
      <c r="C47" s="3">
        <f>SUM(C$2:C16)</f>
        <v>588</v>
      </c>
      <c r="D47" s="3">
        <f>SUM(D$2:D16)</f>
        <v>658</v>
      </c>
      <c r="E47" s="3">
        <f>SUM(E$2:E16)</f>
        <v>760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3">
        <f t="shared" si="10"/>
        <v>16</v>
      </c>
      <c r="B48" s="3">
        <f>SUM(B$2:B17)</f>
        <v>789</v>
      </c>
      <c r="C48" s="3">
        <f>SUM(C$2:C17)</f>
        <v>639</v>
      </c>
      <c r="D48" s="3">
        <f>SUM(D$2:D17)</f>
        <v>709</v>
      </c>
      <c r="E48" s="3">
        <f>SUM(E$2:E17)</f>
        <v>801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3">
        <f t="shared" si="10"/>
        <v>17</v>
      </c>
      <c r="B49" s="3">
        <f>SUM(B$2:B18)</f>
        <v>836</v>
      </c>
      <c r="C49" s="3">
        <f>SUM(C$2:C18)</f>
        <v>690</v>
      </c>
      <c r="D49" s="3">
        <f>SUM(D$2:D18)</f>
        <v>750</v>
      </c>
      <c r="E49" s="3">
        <f>SUM(E$2:E18)</f>
        <v>826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3">
        <f t="shared" si="10"/>
        <v>18</v>
      </c>
      <c r="B50" s="3">
        <f>SUM(B$2:B19)</f>
        <v>889</v>
      </c>
      <c r="C50" s="3">
        <f>SUM(C$2:C19)</f>
        <v>743</v>
      </c>
      <c r="D50" s="3">
        <f>SUM(D$2:D19)</f>
        <v>815</v>
      </c>
      <c r="E50" s="3">
        <f>SUM(E$2:E19)</f>
        <v>895</v>
      </c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3">
        <f t="shared" si="10"/>
        <v>19</v>
      </c>
      <c r="B51" s="3">
        <f>SUM(B$2:B20)</f>
        <v>979</v>
      </c>
      <c r="C51" s="3">
        <f>SUM(C$2:C20)</f>
        <v>799</v>
      </c>
      <c r="D51" s="3">
        <f>SUM(D$2:D20)</f>
        <v>882</v>
      </c>
      <c r="E51" s="3">
        <f>SUM(E$2:E20)</f>
        <v>985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3">
        <f t="shared" si="10"/>
        <v>20</v>
      </c>
      <c r="B52" s="3">
        <f>SUM(B$2:B21)</f>
        <v>1035</v>
      </c>
      <c r="C52" s="3">
        <f>SUM(C$2:C21)</f>
        <v>860</v>
      </c>
      <c r="D52" s="3">
        <f>SUM(D$2:D21)</f>
        <v>933</v>
      </c>
      <c r="E52" s="3">
        <f>SUM(E$2:E21)</f>
        <v>1018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3">
        <f t="shared" si="10"/>
        <v>21</v>
      </c>
      <c r="B53" s="3">
        <f>SUM(B$2:B22)</f>
        <v>1086</v>
      </c>
      <c r="C53" s="3">
        <f>SUM(C$2:C22)</f>
        <v>922</v>
      </c>
      <c r="D53" s="3">
        <f>SUM(D$2:D22)</f>
        <v>989</v>
      </c>
      <c r="E53" s="3">
        <f>SUM(E$2:E22)</f>
        <v>1049</v>
      </c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3">
        <f t="shared" si="10"/>
        <v>22</v>
      </c>
      <c r="B54" s="3">
        <f>SUM(B$2:B23)</f>
        <v>1126</v>
      </c>
      <c r="C54" s="3">
        <f>SUM(C$2:C23)</f>
        <v>987</v>
      </c>
      <c r="D54" s="3">
        <f>SUM(D$2:D23)</f>
        <v>1058</v>
      </c>
      <c r="E54" s="3">
        <f>SUM(E$2:E23)</f>
        <v>1131</v>
      </c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3">
        <f t="shared" si="10"/>
        <v>23</v>
      </c>
      <c r="B55" s="3">
        <f>SUM(B$2:B24)</f>
        <v>1187</v>
      </c>
      <c r="C55" s="3">
        <f>SUM(C$2:C24)</f>
        <v>1054</v>
      </c>
      <c r="D55" s="3">
        <f>SUM(D$2:D24)</f>
        <v>1140</v>
      </c>
      <c r="E55" s="3">
        <f>SUM(E$2:E24)</f>
        <v>1193</v>
      </c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3">
        <f t="shared" si="10"/>
        <v>24</v>
      </c>
      <c r="B56" s="3">
        <f>SUM(B$2:B25)</f>
        <v>1259</v>
      </c>
      <c r="C56" s="3">
        <f>SUM(C$2:C25)</f>
        <v>1123</v>
      </c>
      <c r="D56" s="3">
        <f>SUM(D$2:D25)</f>
        <v>1179</v>
      </c>
      <c r="E56" s="3">
        <f>SUM(E$2:E25)</f>
        <v>1240</v>
      </c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3">
        <f t="shared" si="10"/>
        <v>25</v>
      </c>
      <c r="B57" s="3">
        <f>SUM(B$2:B26)</f>
        <v>1298</v>
      </c>
      <c r="C57" s="3">
        <f>SUM(C$2:C26)</f>
        <v>1195</v>
      </c>
      <c r="D57" s="3">
        <f>SUM(D$2:D26)</f>
        <v>1226</v>
      </c>
      <c r="E57" s="3">
        <f>SUM(E$2:E26)</f>
        <v>1279</v>
      </c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3">
        <f t="shared" si="10"/>
        <v>26</v>
      </c>
      <c r="B58" s="3">
        <f>SUM(B$2:B27)</f>
        <v>1329</v>
      </c>
      <c r="C58" s="3">
        <f>SUM(C$2:C27)</f>
        <v>1267</v>
      </c>
      <c r="D58" s="3">
        <f>SUM(D$2:D27)</f>
        <v>1287</v>
      </c>
      <c r="E58" s="3">
        <f>SUM(E$2:E27)</f>
        <v>1330</v>
      </c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3">
        <f t="shared" si="10"/>
        <v>27</v>
      </c>
      <c r="B59" s="3">
        <f>SUM(B$2:B28)</f>
        <v>1391</v>
      </c>
      <c r="C59" s="3">
        <f>SUM(C$2:C28)</f>
        <v>1349</v>
      </c>
      <c r="D59" s="3">
        <f>SUM(D$2:D28)</f>
        <v>1377</v>
      </c>
      <c r="E59" s="3">
        <f>SUM(E$2:E28)</f>
        <v>1395</v>
      </c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3">
        <f t="shared" si="10"/>
        <v>28</v>
      </c>
      <c r="B60" s="3">
        <f>SUM(B$2:B29)</f>
        <v>1439</v>
      </c>
      <c r="C60" s="3">
        <f>SUM(C$2:C29)</f>
        <v>1439</v>
      </c>
      <c r="D60" s="3">
        <f>SUM(D$2:D29)</f>
        <v>1439</v>
      </c>
      <c r="E60" s="3">
        <f>SUM(E$2:E29)</f>
        <v>1439</v>
      </c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5" x14ac:dyDescent="0.25">
      <c r="A61"/>
      <c r="B61"/>
      <c r="C61"/>
      <c r="D61"/>
      <c r="E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5" x14ac:dyDescent="0.25">
      <c r="A62"/>
      <c r="B62"/>
      <c r="C62"/>
      <c r="D62"/>
      <c r="E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5" x14ac:dyDescent="0.25">
      <c r="A63"/>
      <c r="B63"/>
      <c r="C63"/>
      <c r="D63"/>
      <c r="E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5" x14ac:dyDescent="0.25">
      <c r="A64"/>
      <c r="B64"/>
      <c r="C64"/>
      <c r="D64"/>
      <c r="E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5" x14ac:dyDescent="0.25">
      <c r="A65"/>
      <c r="B65"/>
      <c r="C65"/>
      <c r="D65"/>
      <c r="E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5" x14ac:dyDescent="0.25">
      <c r="A66"/>
      <c r="B66"/>
      <c r="C66"/>
      <c r="D66"/>
      <c r="E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5" x14ac:dyDescent="0.25">
      <c r="A67"/>
      <c r="B67"/>
      <c r="C67"/>
      <c r="D67"/>
      <c r="E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5" x14ac:dyDescent="0.25">
      <c r="A68"/>
      <c r="B68"/>
      <c r="C68"/>
      <c r="D68"/>
      <c r="E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5" x14ac:dyDescent="0.25">
      <c r="A69"/>
      <c r="B69"/>
      <c r="C69"/>
      <c r="D69"/>
      <c r="E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5" x14ac:dyDescent="0.25">
      <c r="A70"/>
      <c r="B70"/>
      <c r="C70"/>
      <c r="D70"/>
      <c r="E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5" x14ac:dyDescent="0.25">
      <c r="A71"/>
      <c r="B71"/>
      <c r="C71"/>
      <c r="D71"/>
      <c r="E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5" x14ac:dyDescent="0.25">
      <c r="A72"/>
      <c r="B72"/>
      <c r="C72"/>
      <c r="D72"/>
      <c r="E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5" x14ac:dyDescent="0.25">
      <c r="A73"/>
      <c r="B73"/>
      <c r="C73"/>
      <c r="D73"/>
      <c r="E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5" x14ac:dyDescent="0.25">
      <c r="A74"/>
      <c r="B74"/>
      <c r="C74"/>
      <c r="D74"/>
      <c r="E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5" x14ac:dyDescent="0.25">
      <c r="A75"/>
      <c r="B75"/>
      <c r="C75"/>
      <c r="D75"/>
      <c r="E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5" x14ac:dyDescent="0.25">
      <c r="A76"/>
      <c r="B76"/>
      <c r="C76"/>
      <c r="D76"/>
      <c r="E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5" x14ac:dyDescent="0.25">
      <c r="A77"/>
      <c r="B77"/>
      <c r="C77"/>
      <c r="D77"/>
      <c r="E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/>
      <c r="B78"/>
      <c r="C78"/>
      <c r="D78"/>
      <c r="E78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/>
      <c r="B79"/>
      <c r="C79"/>
      <c r="D79"/>
      <c r="E79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/>
      <c r="B80"/>
      <c r="C80"/>
      <c r="D80"/>
      <c r="E80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/>
      <c r="B81"/>
      <c r="C81"/>
      <c r="D81"/>
      <c r="E81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/>
      <c r="B82"/>
      <c r="C82"/>
      <c r="D82"/>
      <c r="E82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/>
      <c r="B83"/>
      <c r="C83"/>
      <c r="D83"/>
      <c r="E8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/>
      <c r="B84"/>
      <c r="C84"/>
      <c r="D84"/>
      <c r="E84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/>
      <c r="B85"/>
      <c r="C85"/>
      <c r="D85"/>
      <c r="E85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/>
      <c r="B86"/>
      <c r="C86"/>
      <c r="D86"/>
      <c r="E8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/>
      <c r="C88"/>
      <c r="D88"/>
      <c r="E88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>SUM(AS3:AS86)</f>
        <v>0</v>
      </c>
      <c r="AT88" s="4">
        <f>SUM(AT3:AT86)</f>
        <v>0</v>
      </c>
      <c r="AU88" s="4">
        <f>SUM(AU3:AU86)</f>
        <v>0</v>
      </c>
      <c r="AV88" s="4">
        <f>SUM(AV3:AV86)</f>
        <v>0</v>
      </c>
      <c r="AW88" s="4">
        <f>SUM(AW3:AW86)</f>
        <v>0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92"/>
      <c r="B92"/>
      <c r="C92"/>
      <c r="D92"/>
      <c r="E92"/>
      <c r="AP92"/>
      <c r="AQ92"/>
      <c r="AR92"/>
      <c r="AS92"/>
      <c r="AT92"/>
      <c r="AU92"/>
      <c r="AX92"/>
    </row>
    <row r="93" spans="1:63" ht="16.5" x14ac:dyDescent="0.3">
      <c r="A93"/>
      <c r="B93"/>
      <c r="C93"/>
      <c r="D93"/>
      <c r="E93"/>
      <c r="AP93"/>
      <c r="AQ93" s="35"/>
      <c r="AR93" s="35"/>
      <c r="AS93"/>
      <c r="AT93"/>
      <c r="AU93"/>
      <c r="AX93"/>
    </row>
    <row r="94" spans="1:63" ht="16.5" x14ac:dyDescent="0.3">
      <c r="A94"/>
      <c r="B94"/>
      <c r="C94"/>
      <c r="D94"/>
      <c r="E94"/>
      <c r="AP94"/>
      <c r="AQ94" s="35"/>
      <c r="AR94" s="35"/>
      <c r="AS94"/>
      <c r="AT94"/>
      <c r="AU94"/>
      <c r="AX94"/>
    </row>
    <row r="95" spans="1:63" ht="16.5" x14ac:dyDescent="0.3">
      <c r="A95"/>
      <c r="B95"/>
      <c r="C95"/>
      <c r="D95"/>
      <c r="E95"/>
      <c r="AP95"/>
      <c r="AQ95" s="35"/>
      <c r="AR95" s="35"/>
      <c r="AS95"/>
      <c r="AT95"/>
      <c r="AU95"/>
      <c r="AX95"/>
    </row>
    <row r="96" spans="1:63" ht="16.5" x14ac:dyDescent="0.3">
      <c r="A96"/>
      <c r="B96"/>
      <c r="C96"/>
      <c r="D96"/>
      <c r="E96"/>
      <c r="AP96"/>
      <c r="AQ96" s="35"/>
      <c r="AR96" s="35"/>
      <c r="AS96"/>
      <c r="AT96"/>
      <c r="AU96"/>
      <c r="AX96"/>
    </row>
    <row r="97" spans="1:50" ht="16.5" x14ac:dyDescent="0.3">
      <c r="A97"/>
      <c r="B97"/>
      <c r="C97"/>
      <c r="D97"/>
      <c r="E97"/>
      <c r="AP97"/>
      <c r="AQ97" s="35"/>
      <c r="AR97" s="35"/>
      <c r="AS97"/>
      <c r="AT97"/>
      <c r="AU97"/>
      <c r="AX97"/>
    </row>
    <row r="98" spans="1:50" ht="16.5" x14ac:dyDescent="0.3">
      <c r="A98"/>
      <c r="B98"/>
      <c r="C98"/>
      <c r="D98"/>
      <c r="E98"/>
      <c r="AP98"/>
      <c r="AQ98" s="35"/>
      <c r="AR98" s="35"/>
      <c r="AS98"/>
      <c r="AT98"/>
      <c r="AU98"/>
      <c r="AX98"/>
    </row>
    <row r="99" spans="1:50" ht="15" x14ac:dyDescent="0.25">
      <c r="A99"/>
      <c r="B99"/>
      <c r="C99"/>
      <c r="D99"/>
      <c r="E99"/>
      <c r="AP99"/>
      <c r="AQ99"/>
      <c r="AR99"/>
      <c r="AS99"/>
      <c r="AT99"/>
      <c r="AU99"/>
    </row>
    <row r="100" spans="1:50" ht="15" x14ac:dyDescent="0.25">
      <c r="A100"/>
      <c r="B100"/>
      <c r="C100"/>
      <c r="D100"/>
      <c r="E100"/>
      <c r="AP100"/>
      <c r="AQ100"/>
      <c r="AR100"/>
      <c r="AS100"/>
      <c r="AT100"/>
      <c r="AU100"/>
    </row>
    <row r="101" spans="1:50" ht="15" x14ac:dyDescent="0.25">
      <c r="A101"/>
      <c r="B101"/>
      <c r="C101"/>
      <c r="D101"/>
      <c r="E101"/>
      <c r="AP101"/>
      <c r="AQ101"/>
      <c r="AR101"/>
      <c r="AS101"/>
      <c r="AT101"/>
      <c r="AU101"/>
    </row>
    <row r="102" spans="1:50" ht="15" x14ac:dyDescent="0.25">
      <c r="A102"/>
      <c r="B102"/>
      <c r="C102"/>
      <c r="D102"/>
      <c r="E102"/>
      <c r="AP102"/>
      <c r="AQ102"/>
      <c r="AR102"/>
      <c r="AS102"/>
      <c r="AT102"/>
      <c r="AU102"/>
    </row>
    <row r="103" spans="1:50" ht="15" x14ac:dyDescent="0.25">
      <c r="A103"/>
      <c r="B103"/>
      <c r="C103"/>
      <c r="D103"/>
      <c r="E103"/>
      <c r="AP103"/>
      <c r="AQ103"/>
      <c r="AR103"/>
      <c r="AS103"/>
      <c r="AT103"/>
      <c r="AU103"/>
    </row>
    <row r="104" spans="1:50" ht="15" x14ac:dyDescent="0.25">
      <c r="A104"/>
      <c r="B104"/>
      <c r="C104"/>
      <c r="D104"/>
      <c r="E104"/>
      <c r="AP104"/>
      <c r="AQ104"/>
      <c r="AR104"/>
      <c r="AS104"/>
      <c r="AT104"/>
      <c r="AU104"/>
    </row>
    <row r="105" spans="1:50" ht="15" x14ac:dyDescent="0.25">
      <c r="A105"/>
      <c r="B105"/>
      <c r="C105"/>
      <c r="D105"/>
      <c r="E105"/>
      <c r="AP105"/>
      <c r="AQ105"/>
      <c r="AR105"/>
      <c r="AS105"/>
      <c r="AT105"/>
      <c r="AU105"/>
    </row>
    <row r="106" spans="1:50" ht="15" x14ac:dyDescent="0.25">
      <c r="A106"/>
      <c r="B106"/>
      <c r="C106"/>
      <c r="D106"/>
      <c r="E106"/>
      <c r="AP106"/>
      <c r="AQ106"/>
      <c r="AR106"/>
      <c r="AS106"/>
      <c r="AT106"/>
      <c r="AU106"/>
    </row>
    <row r="107" spans="1:50" ht="15" x14ac:dyDescent="0.25">
      <c r="A107"/>
      <c r="B107"/>
      <c r="C107"/>
      <c r="D107"/>
      <c r="E107"/>
      <c r="AP107"/>
      <c r="AQ107"/>
      <c r="AR107"/>
      <c r="AS107"/>
      <c r="AT107"/>
      <c r="AU107"/>
    </row>
    <row r="108" spans="1:50" ht="15" x14ac:dyDescent="0.25">
      <c r="A108"/>
      <c r="B108"/>
      <c r="C108"/>
      <c r="D108"/>
      <c r="E108"/>
      <c r="AP108"/>
      <c r="AQ108"/>
      <c r="AR108"/>
      <c r="AS108"/>
      <c r="AT108"/>
      <c r="AU108"/>
    </row>
    <row r="109" spans="1:50" ht="15" x14ac:dyDescent="0.25">
      <c r="A109"/>
      <c r="B109"/>
      <c r="C109"/>
      <c r="D109"/>
      <c r="E109"/>
      <c r="AP109"/>
      <c r="AQ109"/>
      <c r="AR109"/>
      <c r="AS109"/>
      <c r="AT109"/>
      <c r="AU109"/>
    </row>
    <row r="110" spans="1:50" ht="15" x14ac:dyDescent="0.25">
      <c r="A110"/>
      <c r="B110"/>
      <c r="C110"/>
      <c r="D110"/>
      <c r="E110"/>
      <c r="AP110"/>
      <c r="AQ110"/>
      <c r="AR110"/>
      <c r="AS110"/>
      <c r="AT110"/>
      <c r="AU110"/>
    </row>
    <row r="111" spans="1:50" ht="15" x14ac:dyDescent="0.25">
      <c r="A111"/>
      <c r="B111"/>
      <c r="C111"/>
      <c r="D111"/>
      <c r="E111"/>
      <c r="AP111"/>
      <c r="AQ111"/>
      <c r="AR111"/>
      <c r="AS111"/>
      <c r="AT111"/>
      <c r="AU111"/>
    </row>
    <row r="112" spans="1:50" ht="15" x14ac:dyDescent="0.25">
      <c r="A112"/>
      <c r="B112"/>
      <c r="C112"/>
      <c r="D112"/>
      <c r="E112"/>
      <c r="AP112"/>
      <c r="AQ112"/>
      <c r="AR112"/>
      <c r="AS112"/>
      <c r="AT112"/>
      <c r="AU112"/>
    </row>
    <row r="113" spans="1:47" ht="15" x14ac:dyDescent="0.25">
      <c r="A113"/>
      <c r="B113"/>
      <c r="C113"/>
      <c r="D113"/>
      <c r="E113"/>
      <c r="AP113"/>
      <c r="AQ113"/>
      <c r="AR113"/>
      <c r="AS113"/>
      <c r="AT113"/>
      <c r="AU113"/>
    </row>
    <row r="114" spans="1:47" ht="15" x14ac:dyDescent="0.25">
      <c r="A114"/>
      <c r="B114"/>
      <c r="C114"/>
      <c r="D114"/>
      <c r="E114"/>
      <c r="AP114"/>
      <c r="AQ114"/>
      <c r="AR114"/>
      <c r="AS114"/>
      <c r="AT114"/>
      <c r="AU114"/>
    </row>
    <row r="115" spans="1:47" ht="15" x14ac:dyDescent="0.25">
      <c r="A115"/>
      <c r="B115"/>
      <c r="C115"/>
      <c r="D115"/>
      <c r="E115"/>
      <c r="AP115"/>
      <c r="AQ115"/>
      <c r="AR115"/>
      <c r="AS115"/>
      <c r="AT115"/>
      <c r="AU115"/>
    </row>
    <row r="116" spans="1:47" ht="15" x14ac:dyDescent="0.25">
      <c r="A116"/>
      <c r="B116"/>
      <c r="C116"/>
      <c r="D116"/>
      <c r="E116"/>
      <c r="AP116"/>
      <c r="AQ116"/>
      <c r="AR116"/>
      <c r="AS116"/>
      <c r="AT116"/>
      <c r="AU116"/>
    </row>
    <row r="117" spans="1:47" ht="15" x14ac:dyDescent="0.25">
      <c r="A117"/>
      <c r="B117"/>
      <c r="C117"/>
      <c r="D117"/>
      <c r="E117"/>
      <c r="AP117"/>
      <c r="AQ117"/>
      <c r="AR117"/>
      <c r="AS117"/>
      <c r="AT117"/>
      <c r="AU117"/>
    </row>
    <row r="118" spans="1:47" ht="15" x14ac:dyDescent="0.25">
      <c r="A118"/>
      <c r="B118"/>
      <c r="C118"/>
      <c r="D118"/>
      <c r="E118"/>
      <c r="AP118"/>
      <c r="AQ118"/>
      <c r="AR118"/>
      <c r="AS118"/>
      <c r="AT118"/>
      <c r="AU118"/>
    </row>
    <row r="119" spans="1:47" ht="15" x14ac:dyDescent="0.25">
      <c r="A119"/>
      <c r="B119"/>
      <c r="C119"/>
      <c r="D119"/>
      <c r="E119"/>
      <c r="AP119"/>
      <c r="AQ119"/>
      <c r="AR119"/>
      <c r="AS119"/>
      <c r="AT119"/>
      <c r="AU119"/>
    </row>
    <row r="120" spans="1:47" ht="15" x14ac:dyDescent="0.25">
      <c r="A120"/>
      <c r="B120"/>
      <c r="C120"/>
      <c r="D120"/>
      <c r="E120"/>
      <c r="AP120"/>
      <c r="AQ120"/>
      <c r="AR120"/>
      <c r="AS120"/>
      <c r="AT120"/>
      <c r="AU120"/>
    </row>
    <row r="121" spans="1:47" ht="15" x14ac:dyDescent="0.25">
      <c r="A121"/>
      <c r="B121"/>
      <c r="C121"/>
      <c r="D121"/>
      <c r="E121"/>
      <c r="AP121"/>
      <c r="AQ121"/>
      <c r="AR121"/>
      <c r="AS121"/>
      <c r="AT121"/>
      <c r="AU121"/>
    </row>
    <row r="122" spans="1:47" ht="15" x14ac:dyDescent="0.25">
      <c r="A122"/>
      <c r="B122"/>
      <c r="C122"/>
      <c r="D122"/>
      <c r="E122"/>
      <c r="AP122"/>
      <c r="AQ122"/>
      <c r="AR122"/>
      <c r="AS122"/>
      <c r="AT122"/>
      <c r="AU122"/>
    </row>
    <row r="123" spans="1:47" ht="15" x14ac:dyDescent="0.25">
      <c r="A123"/>
      <c r="B123"/>
      <c r="C123"/>
      <c r="D123"/>
      <c r="E123"/>
      <c r="AP123"/>
      <c r="AQ123"/>
      <c r="AR123"/>
      <c r="AS123"/>
      <c r="AT123"/>
      <c r="AU123"/>
    </row>
    <row r="124" spans="1:47" ht="15" x14ac:dyDescent="0.25">
      <c r="A124"/>
      <c r="B124"/>
      <c r="C124"/>
      <c r="D124"/>
      <c r="E124"/>
      <c r="AP124"/>
      <c r="AQ124"/>
      <c r="AR124"/>
      <c r="AS124"/>
      <c r="AT124"/>
      <c r="AU124"/>
    </row>
    <row r="125" spans="1:47" ht="15" x14ac:dyDescent="0.25">
      <c r="A125"/>
      <c r="B125"/>
      <c r="C125"/>
      <c r="D125"/>
      <c r="E125"/>
      <c r="AP125"/>
      <c r="AQ125"/>
      <c r="AR125"/>
      <c r="AS125"/>
      <c r="AT125"/>
      <c r="AU125"/>
    </row>
    <row r="126" spans="1:47" ht="15" x14ac:dyDescent="0.25">
      <c r="A126"/>
      <c r="B126"/>
      <c r="C126"/>
      <c r="D126"/>
      <c r="E126"/>
      <c r="AP126"/>
      <c r="AQ126"/>
      <c r="AR126"/>
      <c r="AS126"/>
      <c r="AT126"/>
      <c r="AU126"/>
    </row>
    <row r="127" spans="1:47" ht="15" x14ac:dyDescent="0.25">
      <c r="A127"/>
      <c r="B127"/>
      <c r="C127"/>
      <c r="D127"/>
      <c r="E127"/>
      <c r="AP127"/>
      <c r="AQ127"/>
      <c r="AR127"/>
      <c r="AS127"/>
      <c r="AT127"/>
      <c r="AU127"/>
    </row>
    <row r="128" spans="1:47" ht="15" x14ac:dyDescent="0.25">
      <c r="A128"/>
      <c r="B128"/>
      <c r="C128"/>
      <c r="D128"/>
      <c r="E128"/>
      <c r="AP128"/>
      <c r="AQ128"/>
      <c r="AR128"/>
      <c r="AS128"/>
      <c r="AT128"/>
      <c r="AU128"/>
    </row>
    <row r="129" spans="1:47" ht="15" x14ac:dyDescent="0.25">
      <c r="A129"/>
      <c r="B129"/>
      <c r="C129"/>
      <c r="D129"/>
      <c r="E129"/>
      <c r="AP129"/>
      <c r="AQ129"/>
      <c r="AR129"/>
      <c r="AS129"/>
      <c r="AT129"/>
      <c r="AU129"/>
    </row>
    <row r="130" spans="1:47" ht="15" x14ac:dyDescent="0.25">
      <c r="A130"/>
      <c r="B130"/>
      <c r="C130"/>
      <c r="D130"/>
      <c r="E130"/>
      <c r="AP130"/>
      <c r="AQ130"/>
      <c r="AR130"/>
      <c r="AS130"/>
      <c r="AT130"/>
      <c r="AU130"/>
    </row>
    <row r="131" spans="1:47" ht="15" x14ac:dyDescent="0.25">
      <c r="A131"/>
      <c r="B131"/>
      <c r="C131"/>
      <c r="D131"/>
      <c r="E131"/>
      <c r="AP131"/>
      <c r="AQ131"/>
      <c r="AR131"/>
      <c r="AS131"/>
      <c r="AT131"/>
      <c r="AU131"/>
    </row>
    <row r="132" spans="1:47" ht="15" x14ac:dyDescent="0.25">
      <c r="A132"/>
      <c r="B132"/>
      <c r="C132"/>
      <c r="D132"/>
      <c r="E132"/>
      <c r="AP132"/>
      <c r="AQ132"/>
      <c r="AR132"/>
      <c r="AS132"/>
      <c r="AT132"/>
      <c r="AU132"/>
    </row>
    <row r="133" spans="1:47" ht="15" x14ac:dyDescent="0.25">
      <c r="A133"/>
      <c r="B133"/>
      <c r="C133"/>
      <c r="D133"/>
      <c r="E133"/>
      <c r="AP133"/>
      <c r="AQ133"/>
      <c r="AR133"/>
      <c r="AS133"/>
      <c r="AT133"/>
      <c r="AU133"/>
    </row>
    <row r="134" spans="1:47" ht="15" x14ac:dyDescent="0.25">
      <c r="A134"/>
      <c r="B134"/>
      <c r="C134"/>
      <c r="D134"/>
      <c r="E134"/>
      <c r="AP134"/>
      <c r="AQ134"/>
      <c r="AR134"/>
      <c r="AS134"/>
      <c r="AT134"/>
      <c r="AU134"/>
    </row>
    <row r="135" spans="1:47" ht="15" x14ac:dyDescent="0.25">
      <c r="A135"/>
      <c r="B135"/>
      <c r="C135"/>
      <c r="D135"/>
      <c r="E135"/>
      <c r="AP135"/>
      <c r="AQ135"/>
      <c r="AR135"/>
      <c r="AS135"/>
      <c r="AT135"/>
      <c r="AU135"/>
    </row>
    <row r="136" spans="1:47" ht="15" x14ac:dyDescent="0.25">
      <c r="A136"/>
      <c r="B136"/>
      <c r="C136"/>
      <c r="D136"/>
      <c r="E136"/>
      <c r="AP136"/>
      <c r="AQ136"/>
      <c r="AR136"/>
      <c r="AS136"/>
      <c r="AT136"/>
      <c r="AU136"/>
    </row>
    <row r="137" spans="1:47" ht="15" x14ac:dyDescent="0.25">
      <c r="A137"/>
      <c r="B137"/>
      <c r="C137"/>
      <c r="D137"/>
      <c r="E137"/>
      <c r="AP137"/>
      <c r="AQ137"/>
      <c r="AR137"/>
      <c r="AS137"/>
      <c r="AT137"/>
      <c r="AU137"/>
    </row>
    <row r="138" spans="1:47" ht="15" x14ac:dyDescent="0.25">
      <c r="A138"/>
      <c r="B138"/>
      <c r="C138"/>
      <c r="D138"/>
      <c r="E138"/>
      <c r="AP138"/>
      <c r="AQ138"/>
      <c r="AR138"/>
      <c r="AS138"/>
      <c r="AT138"/>
      <c r="AU138"/>
    </row>
    <row r="139" spans="1:47" ht="15" x14ac:dyDescent="0.25">
      <c r="A139"/>
      <c r="B139"/>
      <c r="C139"/>
      <c r="D139"/>
      <c r="E139"/>
      <c r="AP139"/>
      <c r="AQ139"/>
      <c r="AR139"/>
      <c r="AS139"/>
      <c r="AT139"/>
      <c r="AU139"/>
    </row>
    <row r="140" spans="1:47" ht="15" x14ac:dyDescent="0.25">
      <c r="A140"/>
      <c r="B140"/>
      <c r="C140"/>
      <c r="D140"/>
      <c r="E140"/>
      <c r="AP140"/>
      <c r="AQ140"/>
      <c r="AR140"/>
      <c r="AS140"/>
      <c r="AT140"/>
      <c r="AU140"/>
    </row>
    <row r="141" spans="1:47" ht="15" x14ac:dyDescent="0.25">
      <c r="A141"/>
      <c r="B141"/>
      <c r="C141"/>
      <c r="D141"/>
      <c r="E141"/>
      <c r="AP141"/>
      <c r="AQ141"/>
      <c r="AR141"/>
      <c r="AS141"/>
      <c r="AT141"/>
      <c r="AU141"/>
    </row>
    <row r="142" spans="1:47" ht="15" x14ac:dyDescent="0.25">
      <c r="A142"/>
      <c r="B142"/>
      <c r="C142"/>
      <c r="D142"/>
      <c r="E142"/>
      <c r="AP142"/>
      <c r="AQ142"/>
      <c r="AR142"/>
      <c r="AS142"/>
      <c r="AT142"/>
      <c r="AU142"/>
    </row>
    <row r="143" spans="1:47" ht="15" x14ac:dyDescent="0.25">
      <c r="A143"/>
      <c r="B143"/>
      <c r="C143"/>
      <c r="D143"/>
      <c r="E143"/>
      <c r="AP143"/>
      <c r="AQ143"/>
      <c r="AR143"/>
      <c r="AS143"/>
      <c r="AT143"/>
      <c r="AU143"/>
    </row>
    <row r="144" spans="1:47" ht="15" x14ac:dyDescent="0.25">
      <c r="A144"/>
      <c r="B144"/>
      <c r="C144"/>
      <c r="D144"/>
      <c r="E144"/>
      <c r="AP144"/>
      <c r="AQ144"/>
      <c r="AR144"/>
      <c r="AS144"/>
      <c r="AT144"/>
      <c r="AU144"/>
    </row>
    <row r="145" spans="1:47" ht="15" x14ac:dyDescent="0.25">
      <c r="A145"/>
      <c r="B145"/>
      <c r="C145"/>
      <c r="D145"/>
      <c r="E145"/>
      <c r="AP145"/>
      <c r="AQ145"/>
      <c r="AR145"/>
      <c r="AS145"/>
      <c r="AT145"/>
      <c r="AU145"/>
    </row>
    <row r="146" spans="1:47" ht="15" x14ac:dyDescent="0.25">
      <c r="A146"/>
      <c r="B146"/>
      <c r="C146"/>
      <c r="D146"/>
      <c r="E146"/>
      <c r="AP146"/>
      <c r="AQ146"/>
      <c r="AR146"/>
      <c r="AS146"/>
      <c r="AT146"/>
      <c r="AU146"/>
    </row>
    <row r="147" spans="1:47" ht="15" x14ac:dyDescent="0.25">
      <c r="A147"/>
      <c r="B147"/>
      <c r="C147"/>
      <c r="D147"/>
      <c r="E147"/>
      <c r="AP147"/>
      <c r="AQ147"/>
      <c r="AR147"/>
      <c r="AS147"/>
      <c r="AT147"/>
      <c r="AU147"/>
    </row>
    <row r="148" spans="1:47" ht="15" x14ac:dyDescent="0.25">
      <c r="A148"/>
      <c r="B148"/>
      <c r="C148"/>
      <c r="D148"/>
      <c r="E148"/>
      <c r="AP148"/>
      <c r="AQ148"/>
      <c r="AR148"/>
      <c r="AS148"/>
      <c r="AT148"/>
      <c r="AU148"/>
    </row>
    <row r="149" spans="1:47" ht="15" x14ac:dyDescent="0.25">
      <c r="A149"/>
      <c r="B149"/>
      <c r="C149"/>
      <c r="D149"/>
      <c r="E149"/>
      <c r="AP149"/>
      <c r="AQ149"/>
      <c r="AR149"/>
      <c r="AS149"/>
      <c r="AT149"/>
      <c r="AU149"/>
    </row>
    <row r="150" spans="1:47" ht="15" x14ac:dyDescent="0.25">
      <c r="A150"/>
      <c r="B150"/>
      <c r="C150"/>
      <c r="D150"/>
      <c r="E150"/>
      <c r="AP150"/>
      <c r="AQ150"/>
      <c r="AR150"/>
      <c r="AS150"/>
      <c r="AT150"/>
      <c r="AU150"/>
    </row>
    <row r="151" spans="1:47" ht="15" x14ac:dyDescent="0.25">
      <c r="A151"/>
      <c r="B151"/>
      <c r="C151"/>
      <c r="D151"/>
      <c r="E151"/>
      <c r="AP151"/>
      <c r="AQ151"/>
      <c r="AR151"/>
      <c r="AS151"/>
      <c r="AT151"/>
      <c r="AU151"/>
    </row>
    <row r="152" spans="1:47" ht="15" x14ac:dyDescent="0.25">
      <c r="A152"/>
      <c r="B152"/>
      <c r="C152"/>
      <c r="D152"/>
      <c r="E152"/>
      <c r="AP152"/>
      <c r="AQ152"/>
      <c r="AR152"/>
      <c r="AS152"/>
      <c r="AT152"/>
      <c r="AU152"/>
    </row>
    <row r="153" spans="1:47" ht="15" x14ac:dyDescent="0.25">
      <c r="A153"/>
      <c r="B153"/>
      <c r="C153"/>
      <c r="D153"/>
      <c r="E153"/>
      <c r="AP153"/>
      <c r="AQ153"/>
      <c r="AR153"/>
      <c r="AS153"/>
      <c r="AT153"/>
      <c r="AU153"/>
    </row>
    <row r="154" spans="1:47" ht="15" x14ac:dyDescent="0.25">
      <c r="A154"/>
      <c r="B154"/>
      <c r="C154"/>
      <c r="D154"/>
      <c r="E154"/>
      <c r="AP154"/>
      <c r="AQ154"/>
      <c r="AR154"/>
      <c r="AS154"/>
      <c r="AT154"/>
      <c r="AU154"/>
    </row>
    <row r="155" spans="1:47" ht="15" x14ac:dyDescent="0.25">
      <c r="A155"/>
      <c r="B155"/>
      <c r="C155"/>
      <c r="D155"/>
      <c r="E155"/>
      <c r="AP155"/>
      <c r="AQ155"/>
      <c r="AR155"/>
      <c r="AS155"/>
      <c r="AT155"/>
      <c r="AU155"/>
    </row>
    <row r="156" spans="1:47" ht="15" x14ac:dyDescent="0.25">
      <c r="A156"/>
      <c r="B156"/>
      <c r="C156"/>
      <c r="D156"/>
      <c r="E156"/>
      <c r="AP156"/>
      <c r="AQ156"/>
      <c r="AR156"/>
      <c r="AS156"/>
      <c r="AT156"/>
      <c r="AU156"/>
    </row>
    <row r="157" spans="1:47" ht="15" x14ac:dyDescent="0.25">
      <c r="A157"/>
      <c r="B157"/>
      <c r="C157"/>
      <c r="D157"/>
      <c r="E157"/>
      <c r="AP157"/>
      <c r="AQ157"/>
      <c r="AR157"/>
      <c r="AS157"/>
      <c r="AT157"/>
      <c r="AU157"/>
    </row>
    <row r="158" spans="1:47" ht="15" x14ac:dyDescent="0.25">
      <c r="A158"/>
      <c r="B158"/>
      <c r="C158"/>
      <c r="D158"/>
      <c r="E158"/>
      <c r="AP158"/>
      <c r="AQ158"/>
      <c r="AR158"/>
      <c r="AS158"/>
      <c r="AT158"/>
      <c r="AU158"/>
    </row>
    <row r="159" spans="1:47" ht="15" x14ac:dyDescent="0.25">
      <c r="A159"/>
      <c r="B159"/>
      <c r="C159"/>
      <c r="D159"/>
      <c r="E159"/>
      <c r="AP159"/>
      <c r="AQ159"/>
      <c r="AR159"/>
      <c r="AS159"/>
      <c r="AT159"/>
      <c r="AU159"/>
    </row>
    <row r="160" spans="1:47" ht="15" x14ac:dyDescent="0.25">
      <c r="A160"/>
      <c r="B160"/>
      <c r="C160"/>
      <c r="D160"/>
      <c r="E160"/>
      <c r="AP160"/>
      <c r="AQ160"/>
      <c r="AR160"/>
      <c r="AS160"/>
      <c r="AT160"/>
      <c r="AU160"/>
    </row>
    <row r="161" spans="1:47" ht="15" x14ac:dyDescent="0.25">
      <c r="A161"/>
      <c r="B161"/>
      <c r="C161"/>
      <c r="D161"/>
      <c r="E161"/>
      <c r="AP161"/>
      <c r="AQ161"/>
      <c r="AR161"/>
      <c r="AS161"/>
      <c r="AT161"/>
      <c r="AU161"/>
    </row>
    <row r="162" spans="1:47" ht="15" x14ac:dyDescent="0.25">
      <c r="A162"/>
      <c r="B162"/>
      <c r="C162"/>
      <c r="D162"/>
      <c r="E162"/>
      <c r="AP162"/>
      <c r="AQ162"/>
      <c r="AR162"/>
      <c r="AS162"/>
      <c r="AT162"/>
      <c r="AU162"/>
    </row>
    <row r="163" spans="1:47" ht="15" x14ac:dyDescent="0.25">
      <c r="A163"/>
      <c r="B163"/>
      <c r="C163"/>
      <c r="D163"/>
      <c r="E163"/>
      <c r="AP163"/>
      <c r="AQ163"/>
      <c r="AR163"/>
      <c r="AS163"/>
      <c r="AT163"/>
      <c r="AU163"/>
    </row>
    <row r="164" spans="1:47" ht="15" x14ac:dyDescent="0.25">
      <c r="A164"/>
      <c r="B164"/>
      <c r="C164"/>
      <c r="D164"/>
      <c r="E164"/>
      <c r="AP164"/>
      <c r="AQ164"/>
      <c r="AR164"/>
      <c r="AS164"/>
      <c r="AT164"/>
      <c r="AU164"/>
    </row>
    <row r="165" spans="1:47" ht="15" x14ac:dyDescent="0.25">
      <c r="A165"/>
      <c r="B165"/>
      <c r="C165"/>
      <c r="D165"/>
      <c r="E165"/>
      <c r="AP165"/>
      <c r="AQ165"/>
      <c r="AR165"/>
      <c r="AS165"/>
      <c r="AT165"/>
      <c r="AU165"/>
    </row>
    <row r="166" spans="1:47" ht="15" x14ac:dyDescent="0.25">
      <c r="A166"/>
      <c r="B166"/>
      <c r="C166"/>
      <c r="D166"/>
      <c r="E166"/>
      <c r="AP166"/>
      <c r="AQ166"/>
      <c r="AR166"/>
      <c r="AS166"/>
      <c r="AT166"/>
      <c r="AU166"/>
    </row>
    <row r="167" spans="1:47" ht="15" x14ac:dyDescent="0.25">
      <c r="A167"/>
      <c r="B167"/>
      <c r="C167"/>
      <c r="D167"/>
      <c r="E167"/>
      <c r="AP167"/>
      <c r="AQ167"/>
      <c r="AR167"/>
      <c r="AS167"/>
      <c r="AT167"/>
      <c r="AU167"/>
    </row>
    <row r="168" spans="1:47" ht="15" x14ac:dyDescent="0.25">
      <c r="A168"/>
      <c r="B168"/>
      <c r="C168"/>
      <c r="D168"/>
      <c r="E168"/>
      <c r="AP168"/>
      <c r="AQ168"/>
      <c r="AR168"/>
      <c r="AS168"/>
      <c r="AT168"/>
      <c r="AU168"/>
    </row>
    <row r="169" spans="1:47" ht="15" x14ac:dyDescent="0.25">
      <c r="A169"/>
      <c r="B169"/>
      <c r="C169"/>
      <c r="D169"/>
      <c r="E169"/>
      <c r="AP169"/>
      <c r="AQ169"/>
      <c r="AR169"/>
      <c r="AS169"/>
      <c r="AT169"/>
      <c r="AU169"/>
    </row>
    <row r="170" spans="1:47" ht="15" x14ac:dyDescent="0.25">
      <c r="A170"/>
      <c r="B170"/>
      <c r="C170"/>
      <c r="D170"/>
      <c r="E170"/>
      <c r="AP170"/>
      <c r="AQ170"/>
      <c r="AR170"/>
      <c r="AS170"/>
      <c r="AT170"/>
      <c r="AU170"/>
    </row>
    <row r="171" spans="1:47" ht="15" x14ac:dyDescent="0.25">
      <c r="A171"/>
      <c r="B171"/>
      <c r="C171"/>
      <c r="D171"/>
      <c r="E171"/>
      <c r="AP171"/>
      <c r="AQ171"/>
      <c r="AR171"/>
      <c r="AS171"/>
      <c r="AT171"/>
      <c r="AU171"/>
    </row>
    <row r="172" spans="1:47" ht="15" x14ac:dyDescent="0.25">
      <c r="A172"/>
      <c r="B172"/>
      <c r="C172"/>
      <c r="D172"/>
      <c r="E172"/>
      <c r="AP172"/>
      <c r="AQ172"/>
      <c r="AR172"/>
      <c r="AS172"/>
      <c r="AT172"/>
      <c r="AU172"/>
    </row>
    <row r="173" spans="1:47" ht="15" x14ac:dyDescent="0.25">
      <c r="A173"/>
      <c r="B173"/>
      <c r="C173"/>
      <c r="D173"/>
      <c r="E173"/>
      <c r="AP173"/>
      <c r="AQ173"/>
      <c r="AR173"/>
      <c r="AS173"/>
      <c r="AT173"/>
      <c r="AU173"/>
    </row>
    <row r="174" spans="1:47" ht="15" x14ac:dyDescent="0.25">
      <c r="A174"/>
      <c r="B174"/>
      <c r="C174"/>
      <c r="D174"/>
      <c r="E174"/>
      <c r="AP174"/>
      <c r="AQ174"/>
      <c r="AR174"/>
      <c r="AS174"/>
      <c r="AT174"/>
      <c r="AU174"/>
    </row>
    <row r="175" spans="1:47" ht="15" x14ac:dyDescent="0.25">
      <c r="A175"/>
      <c r="B175"/>
      <c r="C175"/>
      <c r="D175"/>
      <c r="E175"/>
      <c r="AP175"/>
      <c r="AQ175"/>
      <c r="AR175"/>
      <c r="AS175"/>
      <c r="AT175"/>
      <c r="AU175"/>
    </row>
    <row r="176" spans="1:47" ht="15" x14ac:dyDescent="0.25">
      <c r="A176"/>
      <c r="B176"/>
      <c r="C176"/>
      <c r="D176"/>
      <c r="E176"/>
      <c r="AP176"/>
      <c r="AQ176"/>
      <c r="AR176"/>
      <c r="AS176"/>
      <c r="AT176"/>
      <c r="AU176"/>
    </row>
    <row r="177" spans="1:47" ht="15" x14ac:dyDescent="0.25">
      <c r="A177"/>
      <c r="B177"/>
      <c r="C177"/>
      <c r="D177"/>
      <c r="E177"/>
      <c r="AP177"/>
      <c r="AQ177"/>
      <c r="AR177"/>
      <c r="AS177"/>
      <c r="AT177"/>
      <c r="AU177"/>
    </row>
    <row r="178" spans="1:47" ht="15" x14ac:dyDescent="0.25">
      <c r="A178"/>
      <c r="B178"/>
      <c r="C178"/>
      <c r="D178"/>
      <c r="E178"/>
      <c r="AP178"/>
      <c r="AQ178"/>
      <c r="AR178"/>
      <c r="AS178"/>
      <c r="AT178"/>
      <c r="AU178"/>
    </row>
    <row r="179" spans="1:47" ht="15" x14ac:dyDescent="0.25">
      <c r="A179"/>
      <c r="B179"/>
      <c r="C179"/>
      <c r="D179"/>
      <c r="E179"/>
      <c r="AP179"/>
      <c r="AQ179"/>
      <c r="AR179"/>
      <c r="AS179"/>
      <c r="AT179"/>
      <c r="AU179"/>
    </row>
    <row r="180" spans="1:47" ht="15" x14ac:dyDescent="0.25">
      <c r="A180"/>
      <c r="B180"/>
      <c r="C180"/>
      <c r="D180"/>
      <c r="E180"/>
      <c r="AP180"/>
      <c r="AQ180"/>
      <c r="AR180"/>
      <c r="AS180"/>
      <c r="AT180"/>
      <c r="AU180"/>
    </row>
    <row r="181" spans="1:47" ht="15" x14ac:dyDescent="0.25">
      <c r="A181"/>
      <c r="B181"/>
      <c r="C181"/>
      <c r="D181"/>
      <c r="E181"/>
      <c r="AP181"/>
      <c r="AQ181"/>
      <c r="AR181"/>
      <c r="AS181"/>
      <c r="AT181"/>
      <c r="AU181"/>
    </row>
    <row r="182" spans="1:47" ht="15" x14ac:dyDescent="0.25">
      <c r="A182"/>
      <c r="B182"/>
      <c r="C182"/>
      <c r="D182"/>
      <c r="E182"/>
      <c r="AP182"/>
      <c r="AQ182"/>
      <c r="AR182"/>
      <c r="AS182"/>
      <c r="AT182"/>
      <c r="AU182"/>
    </row>
    <row r="183" spans="1:47" ht="15" x14ac:dyDescent="0.25">
      <c r="A183"/>
      <c r="B183"/>
      <c r="C183"/>
      <c r="D183"/>
      <c r="E183"/>
      <c r="AP183"/>
      <c r="AQ183"/>
      <c r="AR183"/>
      <c r="AS183"/>
      <c r="AT183"/>
      <c r="AU183"/>
    </row>
    <row r="184" spans="1:47" ht="15" x14ac:dyDescent="0.25">
      <c r="A184"/>
      <c r="B184"/>
      <c r="C184"/>
      <c r="D184"/>
      <c r="E184"/>
      <c r="AP184"/>
      <c r="AQ184"/>
      <c r="AR184"/>
      <c r="AS184"/>
      <c r="AT184"/>
      <c r="AU184"/>
    </row>
    <row r="185" spans="1:47" ht="15" x14ac:dyDescent="0.25">
      <c r="A185"/>
      <c r="B185"/>
      <c r="C185"/>
      <c r="D185"/>
      <c r="E185"/>
      <c r="AP185"/>
      <c r="AQ185"/>
      <c r="AR185"/>
      <c r="AS185"/>
      <c r="AT185"/>
      <c r="AU185"/>
    </row>
    <row r="186" spans="1:47" ht="15" x14ac:dyDescent="0.25">
      <c r="A186"/>
      <c r="B186"/>
      <c r="C186"/>
      <c r="D186"/>
      <c r="E186"/>
      <c r="AP186"/>
      <c r="AQ186"/>
      <c r="AR186"/>
      <c r="AS186"/>
      <c r="AT186"/>
      <c r="AU186"/>
    </row>
    <row r="187" spans="1:47" ht="15" x14ac:dyDescent="0.25">
      <c r="A187"/>
      <c r="B187"/>
      <c r="C187"/>
      <c r="D187"/>
      <c r="E187"/>
      <c r="AP187"/>
      <c r="AQ187"/>
      <c r="AR187"/>
      <c r="AS187"/>
      <c r="AT187"/>
      <c r="AU187"/>
    </row>
    <row r="188" spans="1:47" ht="15" x14ac:dyDescent="0.25">
      <c r="A188"/>
      <c r="B188"/>
      <c r="C188"/>
      <c r="D188"/>
      <c r="E188"/>
      <c r="AP188"/>
      <c r="AQ188"/>
      <c r="AR188"/>
      <c r="AS188"/>
      <c r="AT188"/>
      <c r="AU188"/>
    </row>
    <row r="189" spans="1:47" ht="15" x14ac:dyDescent="0.25">
      <c r="A189"/>
      <c r="B189"/>
      <c r="C189"/>
      <c r="D189"/>
      <c r="E189"/>
      <c r="AP189"/>
      <c r="AQ189"/>
      <c r="AR189"/>
      <c r="AS189"/>
      <c r="AT189"/>
      <c r="AU189"/>
    </row>
    <row r="190" spans="1:47" ht="15" x14ac:dyDescent="0.25">
      <c r="A190"/>
      <c r="B190"/>
      <c r="C190"/>
      <c r="D190"/>
      <c r="E190"/>
      <c r="AP190"/>
      <c r="AQ190"/>
      <c r="AR190"/>
      <c r="AS190"/>
      <c r="AT190"/>
      <c r="AU190"/>
    </row>
    <row r="191" spans="1:47" ht="15" x14ac:dyDescent="0.25">
      <c r="A191"/>
      <c r="B191"/>
      <c r="C191"/>
      <c r="D191"/>
      <c r="E191"/>
      <c r="AP191"/>
      <c r="AQ191"/>
      <c r="AR191"/>
      <c r="AS191"/>
      <c r="AT191"/>
      <c r="AU191"/>
    </row>
    <row r="192" spans="1:47" ht="15" x14ac:dyDescent="0.25">
      <c r="A192"/>
      <c r="B192"/>
      <c r="C192"/>
      <c r="D192"/>
      <c r="E192"/>
      <c r="AP192"/>
      <c r="AQ192"/>
      <c r="AR192"/>
      <c r="AS192"/>
      <c r="AT192"/>
      <c r="AU192"/>
    </row>
    <row r="193" spans="1:47" ht="15" x14ac:dyDescent="0.25">
      <c r="A193"/>
      <c r="B193"/>
      <c r="C193"/>
      <c r="D193"/>
      <c r="E193"/>
      <c r="AP193"/>
      <c r="AQ193"/>
      <c r="AR193"/>
      <c r="AS193"/>
      <c r="AT193"/>
      <c r="AU193"/>
    </row>
    <row r="194" spans="1:47" ht="15" x14ac:dyDescent="0.25">
      <c r="A194"/>
      <c r="B194"/>
      <c r="C194"/>
      <c r="D194"/>
      <c r="E194"/>
      <c r="AP194"/>
      <c r="AQ194"/>
      <c r="AR194"/>
      <c r="AS194"/>
      <c r="AT194"/>
      <c r="AU194"/>
    </row>
    <row r="195" spans="1:47" ht="15" x14ac:dyDescent="0.25">
      <c r="A195"/>
      <c r="B195"/>
      <c r="C195"/>
      <c r="D195"/>
      <c r="E195"/>
      <c r="AP195"/>
      <c r="AQ195"/>
      <c r="AR195"/>
      <c r="AS195"/>
      <c r="AT195"/>
      <c r="AU195"/>
    </row>
    <row r="196" spans="1:47" ht="15" x14ac:dyDescent="0.25">
      <c r="A196"/>
      <c r="B196"/>
      <c r="C196"/>
      <c r="D196"/>
      <c r="E196"/>
      <c r="AP196"/>
      <c r="AQ196"/>
      <c r="AR196"/>
      <c r="AS196"/>
      <c r="AT196"/>
      <c r="AU196"/>
    </row>
    <row r="197" spans="1:47" ht="15" x14ac:dyDescent="0.25">
      <c r="A197"/>
      <c r="B197"/>
      <c r="C197"/>
      <c r="D197"/>
      <c r="E197"/>
      <c r="AP197"/>
      <c r="AQ197"/>
      <c r="AR197"/>
      <c r="AS197"/>
      <c r="AT197"/>
      <c r="AU197"/>
    </row>
    <row r="198" spans="1:47" ht="15" x14ac:dyDescent="0.25">
      <c r="A198"/>
      <c r="B198"/>
      <c r="C198"/>
      <c r="D198"/>
      <c r="E198"/>
      <c r="AP198"/>
      <c r="AQ198"/>
      <c r="AR198"/>
      <c r="AS198"/>
      <c r="AT198"/>
      <c r="AU198"/>
    </row>
    <row r="199" spans="1:47" ht="15" x14ac:dyDescent="0.25">
      <c r="A199"/>
      <c r="B199"/>
      <c r="C199"/>
      <c r="D199"/>
      <c r="E199"/>
      <c r="AP199"/>
      <c r="AQ199"/>
      <c r="AR199"/>
      <c r="AS199"/>
      <c r="AT199"/>
      <c r="AU199"/>
    </row>
    <row r="200" spans="1:47" ht="15" x14ac:dyDescent="0.25">
      <c r="A200"/>
      <c r="B200"/>
      <c r="C200"/>
      <c r="D200"/>
      <c r="E200"/>
      <c r="AP200"/>
      <c r="AQ200"/>
      <c r="AR200"/>
      <c r="AS200"/>
      <c r="AT200"/>
      <c r="AU200"/>
    </row>
    <row r="201" spans="1:47" ht="15" x14ac:dyDescent="0.25">
      <c r="A201"/>
      <c r="B201"/>
      <c r="C201"/>
      <c r="D201"/>
      <c r="E201"/>
      <c r="AP201"/>
      <c r="AQ201"/>
      <c r="AR201"/>
      <c r="AS201"/>
      <c r="AT201"/>
      <c r="AU201"/>
    </row>
    <row r="202" spans="1:47" ht="15" x14ac:dyDescent="0.25">
      <c r="A202"/>
      <c r="B202"/>
      <c r="C202"/>
      <c r="D202"/>
      <c r="E202"/>
      <c r="AP202"/>
      <c r="AQ202"/>
      <c r="AR202"/>
      <c r="AS202"/>
      <c r="AT202"/>
      <c r="AU202"/>
    </row>
    <row r="203" spans="1:47" ht="15" x14ac:dyDescent="0.25">
      <c r="A203"/>
      <c r="B203"/>
      <c r="C203"/>
      <c r="D203"/>
      <c r="E203"/>
      <c r="AP203"/>
      <c r="AQ203"/>
      <c r="AR203"/>
      <c r="AS203"/>
      <c r="AT203"/>
      <c r="AU203"/>
    </row>
    <row r="204" spans="1:47" ht="15" x14ac:dyDescent="0.25">
      <c r="A204"/>
      <c r="B204"/>
      <c r="C204"/>
      <c r="D204"/>
      <c r="E204"/>
      <c r="AP204"/>
      <c r="AQ204"/>
      <c r="AR204"/>
      <c r="AS204"/>
      <c r="AT204"/>
      <c r="AU204"/>
    </row>
    <row r="205" spans="1:47" ht="15" x14ac:dyDescent="0.25">
      <c r="A205"/>
      <c r="B205"/>
      <c r="C205"/>
      <c r="D205"/>
      <c r="E205"/>
      <c r="AP205"/>
      <c r="AQ205"/>
      <c r="AR205"/>
      <c r="AS205"/>
      <c r="AT205"/>
      <c r="AU205"/>
    </row>
    <row r="206" spans="1:47" ht="15" x14ac:dyDescent="0.25">
      <c r="A206"/>
      <c r="B206"/>
      <c r="C206"/>
      <c r="D206"/>
      <c r="E206"/>
      <c r="AP206"/>
      <c r="AQ206"/>
      <c r="AR206"/>
      <c r="AS206"/>
      <c r="AT206"/>
      <c r="AU206"/>
    </row>
    <row r="207" spans="1:47" ht="15" x14ac:dyDescent="0.25">
      <c r="A207"/>
      <c r="B207"/>
      <c r="C207"/>
      <c r="D207"/>
      <c r="E207"/>
      <c r="AP207"/>
      <c r="AQ207"/>
      <c r="AR207"/>
      <c r="AS207"/>
      <c r="AT207"/>
      <c r="AU207"/>
    </row>
    <row r="208" spans="1:47" ht="15" x14ac:dyDescent="0.25">
      <c r="A208"/>
      <c r="B208"/>
      <c r="C208"/>
      <c r="D208"/>
      <c r="E208"/>
      <c r="AP208"/>
      <c r="AQ208"/>
      <c r="AR208"/>
      <c r="AS208"/>
      <c r="AT208"/>
      <c r="AU208"/>
    </row>
    <row r="209" spans="1:47" ht="15" x14ac:dyDescent="0.25">
      <c r="A209"/>
      <c r="B209"/>
      <c r="C209"/>
      <c r="D209"/>
      <c r="E209"/>
      <c r="AP209"/>
      <c r="AQ209"/>
      <c r="AR209"/>
      <c r="AS209"/>
      <c r="AT209"/>
      <c r="AU209"/>
    </row>
    <row r="210" spans="1:47" ht="15" x14ac:dyDescent="0.25">
      <c r="A210"/>
      <c r="B210"/>
      <c r="C210"/>
      <c r="D210"/>
      <c r="E210"/>
      <c r="AP210"/>
      <c r="AQ210"/>
      <c r="AR210"/>
      <c r="AS210"/>
      <c r="AT210"/>
      <c r="AU210"/>
    </row>
    <row r="211" spans="1:47" ht="15" x14ac:dyDescent="0.25">
      <c r="A211"/>
      <c r="B211"/>
      <c r="C211"/>
      <c r="D211"/>
      <c r="E211"/>
      <c r="AP211"/>
      <c r="AQ211"/>
      <c r="AR211"/>
      <c r="AS211"/>
      <c r="AT211"/>
      <c r="AU211"/>
    </row>
    <row r="212" spans="1:47" ht="15" x14ac:dyDescent="0.25">
      <c r="A212"/>
      <c r="B212"/>
      <c r="C212"/>
      <c r="D212"/>
      <c r="E212"/>
      <c r="AP212"/>
      <c r="AQ212"/>
      <c r="AR212"/>
      <c r="AS212"/>
      <c r="AT212"/>
      <c r="AU212"/>
    </row>
    <row r="213" spans="1:47" ht="15" x14ac:dyDescent="0.25">
      <c r="A213"/>
      <c r="B213"/>
      <c r="C213"/>
      <c r="D213"/>
      <c r="E213"/>
      <c r="AP213"/>
      <c r="AQ213"/>
      <c r="AR213"/>
      <c r="AS213"/>
      <c r="AT213"/>
      <c r="AU213"/>
    </row>
    <row r="214" spans="1:47" ht="15" x14ac:dyDescent="0.25">
      <c r="A214"/>
      <c r="B214"/>
      <c r="C214"/>
      <c r="D214"/>
      <c r="E214"/>
      <c r="AP214"/>
      <c r="AQ214"/>
      <c r="AR214"/>
      <c r="AS214"/>
      <c r="AT214"/>
      <c r="AU214"/>
    </row>
    <row r="215" spans="1:47" ht="15" x14ac:dyDescent="0.25">
      <c r="A215"/>
      <c r="B215"/>
      <c r="C215"/>
      <c r="D215"/>
      <c r="E215"/>
      <c r="AP215"/>
      <c r="AQ215"/>
      <c r="AR215"/>
      <c r="AS215"/>
      <c r="AT215"/>
      <c r="AU215"/>
    </row>
    <row r="216" spans="1:47" ht="15" x14ac:dyDescent="0.25">
      <c r="A216"/>
      <c r="B216"/>
      <c r="C216"/>
      <c r="D216"/>
      <c r="E216"/>
      <c r="AP216"/>
      <c r="AQ216"/>
      <c r="AR216"/>
      <c r="AS216"/>
      <c r="AT216"/>
      <c r="AU216"/>
    </row>
    <row r="217" spans="1:47" ht="15" x14ac:dyDescent="0.25">
      <c r="A217"/>
      <c r="B217"/>
      <c r="C217"/>
      <c r="D217"/>
      <c r="E217"/>
      <c r="AP217"/>
      <c r="AQ217"/>
      <c r="AR217"/>
      <c r="AS217"/>
      <c r="AT217"/>
      <c r="AU217"/>
    </row>
    <row r="218" spans="1:47" ht="15" x14ac:dyDescent="0.25">
      <c r="A218"/>
      <c r="B218"/>
      <c r="C218"/>
      <c r="D218"/>
      <c r="E218"/>
      <c r="AP218"/>
      <c r="AQ218"/>
      <c r="AR218"/>
      <c r="AS218"/>
      <c r="AT218"/>
      <c r="AU218"/>
    </row>
    <row r="219" spans="1:47" ht="15" x14ac:dyDescent="0.25">
      <c r="A219"/>
      <c r="B219"/>
      <c r="C219"/>
      <c r="D219"/>
      <c r="E219"/>
      <c r="AP219"/>
      <c r="AQ219"/>
      <c r="AR219"/>
      <c r="AS219"/>
      <c r="AT219"/>
      <c r="AU219"/>
    </row>
    <row r="220" spans="1:47" ht="15" x14ac:dyDescent="0.25">
      <c r="A220"/>
      <c r="B220"/>
      <c r="C220"/>
      <c r="D220"/>
      <c r="E220"/>
      <c r="AP220"/>
      <c r="AQ220"/>
      <c r="AR220"/>
      <c r="AS220"/>
      <c r="AT220"/>
      <c r="AU220"/>
    </row>
    <row r="221" spans="1:47" ht="15" x14ac:dyDescent="0.25">
      <c r="A221"/>
      <c r="B221"/>
      <c r="C221"/>
      <c r="D221"/>
      <c r="E221"/>
      <c r="AP221"/>
      <c r="AQ221"/>
      <c r="AR221"/>
      <c r="AS221"/>
      <c r="AT221"/>
      <c r="AU221"/>
    </row>
    <row r="222" spans="1:47" ht="15" x14ac:dyDescent="0.25">
      <c r="A222"/>
      <c r="B222"/>
      <c r="C222"/>
      <c r="D222"/>
      <c r="E222"/>
      <c r="AP222"/>
      <c r="AQ222"/>
      <c r="AR222"/>
      <c r="AS222"/>
      <c r="AT222"/>
      <c r="AU222"/>
    </row>
    <row r="223" spans="1:47" ht="15" x14ac:dyDescent="0.25">
      <c r="A223"/>
      <c r="B223"/>
      <c r="C223"/>
      <c r="D223"/>
      <c r="E223"/>
      <c r="AP223"/>
      <c r="AQ223"/>
      <c r="AR223"/>
      <c r="AS223"/>
      <c r="AT223"/>
      <c r="AU223"/>
    </row>
    <row r="224" spans="1:47" ht="15" x14ac:dyDescent="0.25">
      <c r="A224"/>
      <c r="B224"/>
      <c r="C224"/>
      <c r="D224"/>
      <c r="E224"/>
      <c r="AP224"/>
      <c r="AQ224"/>
      <c r="AR224"/>
      <c r="AS224"/>
      <c r="AT224"/>
      <c r="AU224"/>
    </row>
    <row r="225" spans="1:47" ht="15" x14ac:dyDescent="0.25">
      <c r="A225"/>
      <c r="B225"/>
      <c r="C225"/>
      <c r="D225"/>
      <c r="E225"/>
      <c r="AP225"/>
      <c r="AQ225"/>
      <c r="AR225"/>
      <c r="AS225"/>
      <c r="AT225"/>
      <c r="AU225"/>
    </row>
    <row r="226" spans="1:47" ht="15" x14ac:dyDescent="0.25">
      <c r="A226"/>
      <c r="B226"/>
      <c r="C226"/>
      <c r="D226"/>
      <c r="E226"/>
      <c r="AP226"/>
      <c r="AQ226"/>
      <c r="AR226"/>
      <c r="AS226"/>
      <c r="AT226"/>
      <c r="AU226"/>
    </row>
    <row r="227" spans="1:47" ht="15" x14ac:dyDescent="0.25">
      <c r="A227"/>
      <c r="B227"/>
      <c r="C227"/>
      <c r="D227"/>
      <c r="E227"/>
      <c r="AP227"/>
      <c r="AQ227"/>
      <c r="AR227"/>
      <c r="AS227"/>
      <c r="AT227"/>
      <c r="AU227"/>
    </row>
    <row r="228" spans="1:47" ht="15" x14ac:dyDescent="0.25">
      <c r="A228"/>
      <c r="B228"/>
      <c r="C228"/>
      <c r="D228"/>
      <c r="E228"/>
      <c r="AP228"/>
      <c r="AQ228"/>
      <c r="AR228"/>
      <c r="AS228"/>
      <c r="AT228"/>
      <c r="AU228"/>
    </row>
    <row r="229" spans="1:47" ht="15" x14ac:dyDescent="0.25">
      <c r="A229"/>
      <c r="B229"/>
      <c r="C229"/>
      <c r="D229"/>
      <c r="E229"/>
      <c r="AP229"/>
      <c r="AQ229"/>
      <c r="AR229"/>
      <c r="AS229"/>
      <c r="AT229"/>
      <c r="AU229"/>
    </row>
    <row r="230" spans="1:47" ht="15" x14ac:dyDescent="0.25">
      <c r="A230"/>
      <c r="B230"/>
      <c r="C230"/>
      <c r="D230"/>
      <c r="E230"/>
      <c r="AP230"/>
      <c r="AQ230"/>
      <c r="AR230"/>
      <c r="AS230"/>
      <c r="AT230"/>
      <c r="AU230"/>
    </row>
    <row r="231" spans="1:47" ht="15" x14ac:dyDescent="0.25">
      <c r="A231"/>
      <c r="B231"/>
      <c r="C231"/>
      <c r="D231"/>
      <c r="E231"/>
      <c r="AP231"/>
      <c r="AQ231"/>
      <c r="AR231"/>
      <c r="AS231"/>
      <c r="AT231"/>
      <c r="AU231"/>
    </row>
    <row r="232" spans="1:47" ht="15" x14ac:dyDescent="0.25">
      <c r="A232"/>
      <c r="B232"/>
      <c r="C232"/>
      <c r="D232"/>
      <c r="E232"/>
      <c r="AP232"/>
      <c r="AQ232"/>
      <c r="AR232"/>
      <c r="AS232"/>
      <c r="AT232"/>
      <c r="AU232"/>
    </row>
    <row r="233" spans="1:47" ht="15" x14ac:dyDescent="0.25">
      <c r="A233"/>
      <c r="B233"/>
      <c r="C233"/>
      <c r="D233"/>
      <c r="E233"/>
      <c r="AP233"/>
      <c r="AQ233"/>
      <c r="AR233"/>
      <c r="AS233"/>
      <c r="AT233"/>
      <c r="AU233"/>
    </row>
    <row r="234" spans="1:47" ht="15" x14ac:dyDescent="0.25">
      <c r="A234"/>
      <c r="B234"/>
      <c r="C234"/>
      <c r="D234"/>
      <c r="E234"/>
      <c r="AP234"/>
      <c r="AQ234"/>
      <c r="AR234"/>
      <c r="AS234"/>
      <c r="AT234"/>
      <c r="AU234"/>
    </row>
    <row r="235" spans="1:47" ht="15" x14ac:dyDescent="0.25">
      <c r="A235"/>
      <c r="B235"/>
      <c r="C235"/>
      <c r="D235"/>
      <c r="E235"/>
      <c r="AP235"/>
      <c r="AQ235"/>
      <c r="AR235"/>
      <c r="AS235"/>
      <c r="AT235"/>
      <c r="AU235"/>
    </row>
    <row r="236" spans="1:47" ht="15" x14ac:dyDescent="0.25">
      <c r="A236"/>
      <c r="B236"/>
      <c r="C236"/>
      <c r="D236"/>
      <c r="E236"/>
      <c r="AP236"/>
      <c r="AQ236"/>
      <c r="AR236"/>
      <c r="AS236"/>
      <c r="AT236"/>
      <c r="AU236"/>
    </row>
    <row r="237" spans="1:47" ht="15" x14ac:dyDescent="0.25">
      <c r="A237"/>
      <c r="B237"/>
      <c r="C237"/>
      <c r="D237"/>
      <c r="E237"/>
      <c r="AP237"/>
      <c r="AQ237"/>
      <c r="AR237"/>
      <c r="AS237"/>
      <c r="AT237"/>
      <c r="AU237"/>
    </row>
    <row r="238" spans="1:47" ht="15" x14ac:dyDescent="0.25">
      <c r="A238"/>
      <c r="B238"/>
      <c r="C238"/>
      <c r="D238"/>
      <c r="E238"/>
      <c r="AP238"/>
      <c r="AQ238"/>
      <c r="AR238"/>
      <c r="AS238"/>
      <c r="AT238"/>
      <c r="AU238"/>
    </row>
    <row r="239" spans="1:47" ht="15" x14ac:dyDescent="0.25">
      <c r="A239"/>
      <c r="B239"/>
      <c r="C239"/>
      <c r="D239"/>
      <c r="E239"/>
      <c r="AP239"/>
      <c r="AQ239"/>
      <c r="AR239"/>
      <c r="AS239"/>
      <c r="AT239"/>
      <c r="AU239"/>
    </row>
    <row r="240" spans="1:47" ht="15" x14ac:dyDescent="0.25">
      <c r="A240"/>
      <c r="B240"/>
      <c r="C240"/>
      <c r="D240"/>
      <c r="E240"/>
      <c r="AP240"/>
      <c r="AQ240"/>
      <c r="AR240"/>
      <c r="AS240"/>
      <c r="AT240"/>
      <c r="AU240"/>
    </row>
    <row r="241" spans="1:47" ht="15" x14ac:dyDescent="0.25">
      <c r="A241"/>
      <c r="B241"/>
      <c r="C241"/>
      <c r="D241"/>
      <c r="E241"/>
      <c r="AP241"/>
      <c r="AQ241"/>
      <c r="AR241"/>
      <c r="AS241"/>
      <c r="AT241"/>
      <c r="AU241"/>
    </row>
    <row r="242" spans="1:47" ht="15" x14ac:dyDescent="0.25">
      <c r="A242"/>
      <c r="B242"/>
      <c r="C242"/>
      <c r="D242"/>
      <c r="E242"/>
      <c r="AP242"/>
      <c r="AQ242"/>
      <c r="AR242"/>
      <c r="AS242"/>
      <c r="AT242"/>
      <c r="AU242"/>
    </row>
    <row r="243" spans="1:47" ht="15" x14ac:dyDescent="0.25">
      <c r="A243"/>
      <c r="B243"/>
      <c r="C243"/>
      <c r="D243"/>
      <c r="E243"/>
      <c r="AP243"/>
      <c r="AQ243"/>
      <c r="AR243"/>
      <c r="AS243"/>
      <c r="AT243"/>
      <c r="AU243"/>
    </row>
    <row r="244" spans="1:47" ht="15" x14ac:dyDescent="0.25">
      <c r="A244"/>
      <c r="B244"/>
      <c r="C244"/>
      <c r="D244"/>
      <c r="E244"/>
      <c r="AP244"/>
      <c r="AQ244"/>
      <c r="AR244"/>
      <c r="AS244"/>
      <c r="AT244"/>
      <c r="AU244"/>
    </row>
    <row r="245" spans="1:47" ht="15" x14ac:dyDescent="0.25">
      <c r="A245"/>
      <c r="B245"/>
      <c r="C245"/>
      <c r="D245"/>
      <c r="E245"/>
      <c r="AP245"/>
      <c r="AQ245"/>
      <c r="AR245"/>
      <c r="AS245"/>
      <c r="AT245"/>
      <c r="AU245"/>
    </row>
    <row r="246" spans="1:47" ht="15" x14ac:dyDescent="0.25">
      <c r="A246"/>
      <c r="B246"/>
      <c r="C246"/>
      <c r="D246"/>
      <c r="E246"/>
      <c r="AP246"/>
      <c r="AQ246"/>
      <c r="AR246"/>
      <c r="AS246"/>
      <c r="AT246"/>
      <c r="AU246"/>
    </row>
    <row r="247" spans="1:47" ht="15" x14ac:dyDescent="0.25">
      <c r="A247"/>
      <c r="B247"/>
      <c r="C247"/>
      <c r="D247"/>
      <c r="E247"/>
      <c r="AP247"/>
      <c r="AQ247"/>
      <c r="AR247"/>
      <c r="AS247"/>
      <c r="AT247"/>
      <c r="AU247"/>
    </row>
    <row r="248" spans="1:47" ht="15" x14ac:dyDescent="0.25">
      <c r="A248"/>
      <c r="B248"/>
      <c r="C248"/>
      <c r="D248"/>
      <c r="E248"/>
      <c r="AP248"/>
      <c r="AQ248"/>
      <c r="AR248"/>
      <c r="AS248"/>
      <c r="AT248"/>
      <c r="AU248"/>
    </row>
    <row r="249" spans="1:47" ht="15" x14ac:dyDescent="0.25">
      <c r="A249"/>
      <c r="B249"/>
      <c r="C249"/>
      <c r="D249"/>
      <c r="E249"/>
      <c r="AP249"/>
      <c r="AQ249"/>
      <c r="AR249"/>
      <c r="AS249"/>
      <c r="AT249"/>
      <c r="AU249"/>
    </row>
    <row r="250" spans="1:47" ht="15" x14ac:dyDescent="0.25">
      <c r="A250"/>
      <c r="B250"/>
      <c r="C250"/>
      <c r="D250"/>
      <c r="E250"/>
      <c r="AP250"/>
      <c r="AQ250"/>
      <c r="AR250"/>
      <c r="AS250"/>
      <c r="AT250"/>
      <c r="AU250"/>
    </row>
    <row r="251" spans="1:47" ht="15" x14ac:dyDescent="0.25">
      <c r="A251"/>
      <c r="B251"/>
      <c r="C251"/>
      <c r="D251"/>
      <c r="E251"/>
      <c r="AP251"/>
      <c r="AQ251"/>
      <c r="AR251"/>
      <c r="AS251"/>
      <c r="AT251"/>
      <c r="AU251"/>
    </row>
    <row r="252" spans="1:47" ht="15" x14ac:dyDescent="0.25">
      <c r="A252"/>
      <c r="B252"/>
      <c r="C252"/>
      <c r="D252"/>
      <c r="E252"/>
      <c r="AP252"/>
      <c r="AQ252"/>
      <c r="AR252"/>
      <c r="AS252"/>
      <c r="AT252"/>
      <c r="AU252"/>
    </row>
    <row r="253" spans="1:47" ht="15" x14ac:dyDescent="0.25">
      <c r="A253"/>
      <c r="B253"/>
      <c r="C253"/>
      <c r="D253"/>
      <c r="E253"/>
      <c r="AP253"/>
      <c r="AQ253"/>
      <c r="AR253"/>
      <c r="AS253"/>
      <c r="AT253"/>
      <c r="AU253"/>
    </row>
    <row r="254" spans="1:47" ht="15" x14ac:dyDescent="0.25">
      <c r="A254"/>
      <c r="B254"/>
      <c r="C254"/>
      <c r="D254"/>
      <c r="E254"/>
      <c r="AP254"/>
      <c r="AQ254"/>
      <c r="AR254"/>
      <c r="AS254"/>
      <c r="AT254"/>
      <c r="AU254"/>
    </row>
    <row r="255" spans="1:47" ht="15" x14ac:dyDescent="0.25">
      <c r="A255"/>
      <c r="B255"/>
      <c r="C255"/>
      <c r="D255"/>
      <c r="E255"/>
      <c r="AP255"/>
      <c r="AQ255"/>
      <c r="AR255"/>
      <c r="AS255"/>
      <c r="AT255"/>
      <c r="AU255"/>
    </row>
    <row r="256" spans="1:47" ht="15" x14ac:dyDescent="0.25">
      <c r="A256"/>
      <c r="B256"/>
      <c r="C256"/>
      <c r="D256"/>
      <c r="E256"/>
      <c r="AP256"/>
      <c r="AQ256"/>
      <c r="AR256"/>
      <c r="AS256"/>
      <c r="AT256"/>
      <c r="AU256"/>
    </row>
    <row r="257" spans="1:47" ht="15" x14ac:dyDescent="0.25">
      <c r="A257"/>
      <c r="B257"/>
      <c r="C257"/>
      <c r="D257"/>
      <c r="E257"/>
      <c r="AP257"/>
      <c r="AQ257"/>
      <c r="AR257"/>
      <c r="AS257"/>
      <c r="AT257"/>
      <c r="AU257"/>
    </row>
    <row r="258" spans="1:47" ht="15" x14ac:dyDescent="0.25">
      <c r="A258"/>
      <c r="B258"/>
      <c r="C258"/>
      <c r="D258"/>
      <c r="E258"/>
      <c r="AP258"/>
      <c r="AQ258"/>
      <c r="AR258"/>
      <c r="AS258"/>
      <c r="AT258"/>
      <c r="AU258"/>
    </row>
    <row r="259" spans="1:47" ht="15" x14ac:dyDescent="0.25">
      <c r="A259"/>
      <c r="B259"/>
      <c r="C259"/>
      <c r="D259"/>
      <c r="E259"/>
      <c r="AP259"/>
      <c r="AQ259"/>
      <c r="AR259"/>
      <c r="AS259"/>
      <c r="AT259"/>
      <c r="AU259"/>
    </row>
    <row r="260" spans="1:47" ht="15" x14ac:dyDescent="0.25">
      <c r="A260"/>
      <c r="B260"/>
      <c r="C260"/>
      <c r="D260"/>
      <c r="E260"/>
      <c r="AP260"/>
      <c r="AQ260"/>
      <c r="AR260"/>
      <c r="AS260"/>
      <c r="AT260"/>
      <c r="AU260"/>
    </row>
    <row r="261" spans="1:47" ht="15" x14ac:dyDescent="0.25">
      <c r="A261"/>
      <c r="B261"/>
      <c r="C261"/>
      <c r="D261"/>
      <c r="E261"/>
      <c r="AP261"/>
      <c r="AQ261"/>
      <c r="AR261"/>
      <c r="AS261"/>
      <c r="AT261"/>
      <c r="AU261"/>
    </row>
    <row r="262" spans="1:47" ht="15" x14ac:dyDescent="0.25">
      <c r="A262"/>
      <c r="B262"/>
      <c r="C262"/>
      <c r="D262"/>
      <c r="E262"/>
      <c r="AP262"/>
      <c r="AQ262"/>
      <c r="AR262"/>
      <c r="AS262"/>
      <c r="AT262"/>
      <c r="AU262"/>
    </row>
    <row r="263" spans="1:47" ht="15" x14ac:dyDescent="0.25">
      <c r="A263"/>
      <c r="B263"/>
      <c r="C263"/>
      <c r="D263"/>
      <c r="E263"/>
      <c r="AP263"/>
      <c r="AQ263"/>
      <c r="AR263"/>
      <c r="AS263"/>
      <c r="AT263"/>
      <c r="AU263"/>
    </row>
    <row r="264" spans="1:47" ht="15" x14ac:dyDescent="0.25">
      <c r="A264"/>
      <c r="B264"/>
      <c r="C264"/>
      <c r="D264"/>
      <c r="E264"/>
      <c r="AP264"/>
      <c r="AQ264"/>
      <c r="AR264"/>
      <c r="AS264"/>
      <c r="AT264"/>
      <c r="AU264"/>
    </row>
    <row r="265" spans="1:47" ht="15" x14ac:dyDescent="0.25">
      <c r="A265"/>
      <c r="B265"/>
      <c r="C265"/>
      <c r="D265"/>
      <c r="E265"/>
      <c r="AP265"/>
      <c r="AQ265"/>
      <c r="AR265"/>
      <c r="AS265"/>
      <c r="AT265"/>
      <c r="AU265"/>
    </row>
    <row r="266" spans="1:47" ht="15" x14ac:dyDescent="0.25">
      <c r="A266"/>
      <c r="B266"/>
      <c r="C266"/>
      <c r="D266"/>
      <c r="E266"/>
      <c r="AP266"/>
      <c r="AQ266"/>
      <c r="AR266"/>
      <c r="AS266"/>
      <c r="AT266"/>
      <c r="AU266"/>
    </row>
    <row r="267" spans="1:47" ht="15" x14ac:dyDescent="0.25">
      <c r="A267"/>
      <c r="B267"/>
      <c r="C267"/>
      <c r="D267"/>
      <c r="E267"/>
      <c r="AP267"/>
      <c r="AQ267"/>
      <c r="AR267"/>
      <c r="AS267"/>
      <c r="AT267"/>
      <c r="AU267"/>
    </row>
    <row r="268" spans="1:47" ht="15" x14ac:dyDescent="0.25">
      <c r="A268"/>
      <c r="B268"/>
      <c r="C268"/>
      <c r="D268"/>
      <c r="E268"/>
      <c r="AP268"/>
      <c r="AQ268"/>
      <c r="AR268"/>
      <c r="AS268"/>
      <c r="AT268"/>
      <c r="AU268"/>
    </row>
    <row r="269" spans="1:47" ht="15" x14ac:dyDescent="0.25">
      <c r="A269"/>
      <c r="B269"/>
      <c r="C269"/>
      <c r="D269"/>
      <c r="E269"/>
      <c r="AP269"/>
      <c r="AQ269"/>
      <c r="AR269"/>
      <c r="AS269"/>
      <c r="AT269"/>
      <c r="AU269"/>
    </row>
    <row r="270" spans="1:47" ht="15" x14ac:dyDescent="0.25">
      <c r="A270"/>
      <c r="B270"/>
      <c r="C270"/>
      <c r="D270"/>
      <c r="E270"/>
      <c r="AP270"/>
      <c r="AQ270"/>
      <c r="AR270"/>
      <c r="AS270"/>
      <c r="AT270"/>
      <c r="AU270"/>
    </row>
    <row r="271" spans="1:47" ht="15" x14ac:dyDescent="0.25">
      <c r="A271"/>
      <c r="B271"/>
      <c r="C271"/>
      <c r="D271"/>
      <c r="E271"/>
      <c r="AP271"/>
      <c r="AQ271"/>
      <c r="AR271"/>
      <c r="AS271"/>
      <c r="AT271"/>
      <c r="AU271"/>
    </row>
    <row r="272" spans="1:47" ht="15" x14ac:dyDescent="0.25">
      <c r="A272"/>
      <c r="B272"/>
      <c r="C272"/>
      <c r="D272"/>
      <c r="E272"/>
      <c r="AP272"/>
      <c r="AQ272"/>
      <c r="AR272"/>
      <c r="AS272"/>
      <c r="AT272"/>
      <c r="AU272"/>
    </row>
    <row r="273" spans="1:47" ht="15" x14ac:dyDescent="0.25">
      <c r="A273"/>
      <c r="B273"/>
      <c r="C273"/>
      <c r="D273"/>
      <c r="E273"/>
      <c r="AP273"/>
      <c r="AQ273"/>
      <c r="AR273"/>
      <c r="AS273"/>
      <c r="AT273"/>
      <c r="AU273"/>
    </row>
    <row r="274" spans="1:47" ht="15" x14ac:dyDescent="0.25">
      <c r="A274"/>
      <c r="B274"/>
      <c r="C274"/>
      <c r="D274"/>
      <c r="E274"/>
      <c r="AP274"/>
      <c r="AQ274"/>
      <c r="AR274"/>
      <c r="AS274"/>
      <c r="AT274"/>
      <c r="AU274"/>
    </row>
    <row r="275" spans="1:47" ht="15" x14ac:dyDescent="0.25">
      <c r="A275"/>
      <c r="B275"/>
      <c r="C275"/>
      <c r="D275"/>
      <c r="E275"/>
      <c r="AP275"/>
      <c r="AQ275"/>
      <c r="AR275"/>
      <c r="AS275"/>
      <c r="AT275"/>
      <c r="AU275"/>
    </row>
    <row r="276" spans="1:47" ht="15" x14ac:dyDescent="0.25">
      <c r="A276"/>
      <c r="B276"/>
      <c r="C276"/>
      <c r="D276"/>
      <c r="E276"/>
      <c r="AP276"/>
      <c r="AQ276"/>
      <c r="AR276"/>
      <c r="AS276"/>
      <c r="AT276"/>
      <c r="AU276"/>
    </row>
    <row r="277" spans="1:47" ht="15" x14ac:dyDescent="0.25">
      <c r="A277"/>
      <c r="B277"/>
      <c r="C277"/>
      <c r="D277"/>
      <c r="E277"/>
      <c r="AP277"/>
      <c r="AQ277"/>
      <c r="AR277"/>
      <c r="AS277"/>
      <c r="AT277"/>
      <c r="AU277"/>
    </row>
    <row r="278" spans="1:47" ht="15" x14ac:dyDescent="0.25">
      <c r="A278"/>
      <c r="B278"/>
      <c r="C278"/>
      <c r="D278"/>
      <c r="E278"/>
      <c r="AP278"/>
      <c r="AQ278"/>
      <c r="AR278"/>
      <c r="AS278"/>
      <c r="AT278"/>
      <c r="AU278"/>
    </row>
    <row r="279" spans="1:47" ht="15" x14ac:dyDescent="0.25">
      <c r="A279"/>
      <c r="B279"/>
      <c r="C279"/>
      <c r="D279"/>
      <c r="E279"/>
      <c r="AP279"/>
      <c r="AQ279"/>
      <c r="AR279"/>
      <c r="AS279"/>
      <c r="AT279"/>
      <c r="AU279"/>
    </row>
    <row r="280" spans="1:47" ht="15" x14ac:dyDescent="0.25">
      <c r="A280"/>
      <c r="B280"/>
      <c r="C280"/>
      <c r="D280"/>
      <c r="E280"/>
      <c r="AP280"/>
      <c r="AQ280"/>
      <c r="AR280"/>
      <c r="AS280"/>
      <c r="AT280"/>
      <c r="AU280"/>
    </row>
    <row r="281" spans="1:47" ht="15" x14ac:dyDescent="0.25">
      <c r="A281"/>
      <c r="B281"/>
      <c r="C281"/>
      <c r="D281"/>
      <c r="E281"/>
      <c r="AP281"/>
      <c r="AQ281"/>
      <c r="AR281"/>
      <c r="AS281"/>
      <c r="AT281"/>
      <c r="AU281"/>
    </row>
    <row r="282" spans="1:47" ht="15" x14ac:dyDescent="0.25">
      <c r="A282"/>
      <c r="B282"/>
      <c r="C282"/>
      <c r="D282"/>
      <c r="E282"/>
      <c r="AP282"/>
      <c r="AQ282"/>
      <c r="AR282"/>
      <c r="AS282"/>
      <c r="AT282"/>
      <c r="AU282"/>
    </row>
    <row r="283" spans="1:47" ht="15" x14ac:dyDescent="0.25">
      <c r="A283"/>
      <c r="B283"/>
      <c r="C283"/>
      <c r="D283"/>
      <c r="E283"/>
      <c r="AP283"/>
      <c r="AQ283"/>
      <c r="AR283"/>
      <c r="AS283"/>
      <c r="AT283"/>
      <c r="AU283"/>
    </row>
    <row r="284" spans="1:47" ht="15" x14ac:dyDescent="0.25">
      <c r="A284"/>
      <c r="B284"/>
      <c r="C284"/>
      <c r="D284"/>
      <c r="E284"/>
      <c r="AP284"/>
      <c r="AQ284"/>
      <c r="AR284"/>
      <c r="AS284"/>
      <c r="AT284"/>
      <c r="AU284"/>
    </row>
    <row r="285" spans="1:47" ht="15" x14ac:dyDescent="0.25">
      <c r="A285"/>
      <c r="B285"/>
      <c r="C285"/>
      <c r="D285"/>
      <c r="E285"/>
      <c r="AP285"/>
      <c r="AQ285"/>
      <c r="AR285"/>
      <c r="AS285"/>
      <c r="AT285"/>
      <c r="AU285"/>
    </row>
    <row r="286" spans="1:47" ht="15" x14ac:dyDescent="0.25">
      <c r="A286"/>
      <c r="B286"/>
      <c r="C286"/>
      <c r="D286"/>
      <c r="E286"/>
      <c r="AP286"/>
      <c r="AQ286"/>
      <c r="AR286"/>
      <c r="AS286"/>
      <c r="AT286"/>
      <c r="AU286"/>
    </row>
    <row r="287" spans="1:47" ht="15" x14ac:dyDescent="0.25">
      <c r="A287"/>
      <c r="B287"/>
      <c r="C287"/>
      <c r="D287"/>
      <c r="E287"/>
      <c r="AP287"/>
      <c r="AQ287"/>
      <c r="AR287"/>
      <c r="AS287"/>
      <c r="AT287"/>
      <c r="AU287"/>
    </row>
    <row r="288" spans="1:47" ht="15" x14ac:dyDescent="0.25">
      <c r="A288"/>
      <c r="B288"/>
      <c r="C288"/>
      <c r="D288"/>
      <c r="E288"/>
      <c r="AP288"/>
      <c r="AQ288"/>
      <c r="AR288"/>
      <c r="AS288"/>
      <c r="AT288"/>
      <c r="AU288"/>
    </row>
    <row r="289" spans="1:47" ht="15" x14ac:dyDescent="0.25">
      <c r="A289"/>
      <c r="B289"/>
      <c r="C289"/>
      <c r="D289"/>
      <c r="E289"/>
      <c r="AP289"/>
      <c r="AQ289"/>
      <c r="AR289"/>
      <c r="AS289"/>
      <c r="AT289"/>
      <c r="AU289"/>
    </row>
    <row r="290" spans="1:47" ht="15" x14ac:dyDescent="0.25">
      <c r="A290"/>
      <c r="B290"/>
      <c r="C290"/>
      <c r="D290"/>
      <c r="E290"/>
      <c r="AP290"/>
      <c r="AQ290"/>
      <c r="AR290"/>
      <c r="AS290"/>
      <c r="AT290"/>
      <c r="AU290"/>
    </row>
    <row r="291" spans="1:47" ht="15" x14ac:dyDescent="0.25">
      <c r="A291"/>
      <c r="B291"/>
      <c r="C291"/>
      <c r="D291"/>
      <c r="E291"/>
      <c r="AP291"/>
      <c r="AQ291"/>
      <c r="AR291"/>
      <c r="AS291"/>
      <c r="AT291"/>
      <c r="AU291"/>
    </row>
    <row r="292" spans="1:47" ht="15" x14ac:dyDescent="0.25">
      <c r="A292"/>
      <c r="B292"/>
      <c r="C292"/>
      <c r="D292"/>
      <c r="E292"/>
      <c r="AP292"/>
      <c r="AQ292"/>
      <c r="AR292"/>
      <c r="AS292"/>
      <c r="AT292"/>
      <c r="AU292"/>
    </row>
    <row r="293" spans="1:47" ht="15" x14ac:dyDescent="0.25">
      <c r="A293"/>
      <c r="B293"/>
      <c r="C293"/>
      <c r="D293"/>
      <c r="E293"/>
      <c r="AP293"/>
      <c r="AQ293"/>
      <c r="AR293"/>
      <c r="AS293"/>
      <c r="AT293"/>
      <c r="AU293"/>
    </row>
    <row r="294" spans="1:47" ht="15" x14ac:dyDescent="0.25">
      <c r="A294"/>
      <c r="B294"/>
      <c r="C294"/>
      <c r="D294"/>
      <c r="E294"/>
      <c r="AP294"/>
      <c r="AQ294"/>
      <c r="AR294"/>
      <c r="AS294"/>
      <c r="AT294"/>
      <c r="AU294"/>
    </row>
    <row r="295" spans="1:47" ht="15" x14ac:dyDescent="0.25">
      <c r="A295"/>
      <c r="B295"/>
      <c r="C295"/>
      <c r="D295"/>
      <c r="E295"/>
      <c r="AP295"/>
      <c r="AQ295"/>
      <c r="AR295"/>
      <c r="AS295"/>
      <c r="AT295"/>
      <c r="AU295"/>
    </row>
    <row r="296" spans="1:47" ht="15" x14ac:dyDescent="0.25">
      <c r="A296"/>
      <c r="B296"/>
      <c r="C296"/>
      <c r="D296"/>
      <c r="E296"/>
      <c r="AP296"/>
      <c r="AQ296"/>
      <c r="AR296"/>
      <c r="AS296"/>
      <c r="AT296"/>
      <c r="AU296"/>
    </row>
    <row r="297" spans="1:47" ht="15" x14ac:dyDescent="0.25">
      <c r="A297"/>
      <c r="B297"/>
      <c r="C297"/>
      <c r="D297"/>
      <c r="E297"/>
      <c r="AP297"/>
      <c r="AQ297"/>
      <c r="AR297"/>
      <c r="AS297"/>
      <c r="AT297"/>
      <c r="AU297"/>
    </row>
    <row r="298" spans="1:47" ht="15" x14ac:dyDescent="0.25">
      <c r="A298"/>
      <c r="B298"/>
      <c r="C298"/>
      <c r="D298"/>
      <c r="E298"/>
      <c r="AP298"/>
      <c r="AQ298"/>
      <c r="AR298"/>
      <c r="AS298"/>
      <c r="AT298"/>
      <c r="AU298"/>
    </row>
    <row r="299" spans="1:47" ht="15" x14ac:dyDescent="0.25">
      <c r="A299"/>
      <c r="B299"/>
      <c r="C299"/>
      <c r="D299"/>
      <c r="E299"/>
      <c r="AP299"/>
      <c r="AQ299"/>
      <c r="AR299"/>
      <c r="AS299"/>
      <c r="AT299"/>
      <c r="AU299"/>
    </row>
    <row r="300" spans="1:47" ht="15" x14ac:dyDescent="0.25">
      <c r="AP300"/>
      <c r="AQ300"/>
      <c r="AR300"/>
      <c r="AS300"/>
      <c r="AT300"/>
      <c r="AU300"/>
    </row>
    <row r="301" spans="1:47" ht="15" x14ac:dyDescent="0.25">
      <c r="AP301"/>
      <c r="AQ301"/>
      <c r="AR301"/>
      <c r="AS301"/>
      <c r="AT301"/>
      <c r="AU301"/>
    </row>
    <row r="302" spans="1:47" ht="15" x14ac:dyDescent="0.25">
      <c r="AP302"/>
      <c r="AQ302"/>
      <c r="AR302"/>
      <c r="AS302"/>
      <c r="AT302"/>
      <c r="AU302"/>
    </row>
    <row r="303" spans="1:47" ht="15" x14ac:dyDescent="0.25">
      <c r="AP303"/>
      <c r="AQ303"/>
      <c r="AR303"/>
      <c r="AS303"/>
      <c r="AT303"/>
      <c r="AU303"/>
    </row>
    <row r="304" spans="1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35282-E34B-47FC-A905-1F89C5D9C65C}">
  <dimension ref="A1:AQ181"/>
  <sheetViews>
    <sheetView zoomScale="96" zoomScaleNormal="96" workbookViewId="0">
      <selection activeCell="S12" sqref="S12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16384" width="9.140625" style="12"/>
  </cols>
  <sheetData>
    <row r="1" spans="1:2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</row>
    <row r="2" spans="1:2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14 - 21</v>
      </c>
      <c r="G2" s="65">
        <f>Y4</f>
        <v>14</v>
      </c>
      <c r="H2" s="22">
        <f t="shared" ref="H2:H14" si="1">G2+$Y$3</f>
        <v>21</v>
      </c>
      <c r="I2" s="54">
        <f t="shared" ref="I2:I14" si="2">COUNTIF($B$3:$B$86, "&lt;"&amp;H2)</f>
        <v>1</v>
      </c>
      <c r="J2" s="23">
        <f>I2</f>
        <v>1</v>
      </c>
      <c r="K2" s="24">
        <f t="shared" ref="K2:K14" si="3">J2/$J$15</f>
        <v>3.5714285714285712E-2</v>
      </c>
      <c r="L2" s="25">
        <f t="shared" ref="L2:L14" si="4">I2/$J$15</f>
        <v>3.5714285714285712E-2</v>
      </c>
      <c r="N2" s="64" t="s">
        <v>8</v>
      </c>
      <c r="O2" s="63">
        <f>AVERAGE($B$3:$B$86)</f>
        <v>47.214285714285715</v>
      </c>
      <c r="P2" s="63">
        <f>AVERAGE($B$3:$B$86)</f>
        <v>47.214285714285715</v>
      </c>
      <c r="Q2" s="63">
        <f>AVERAGE($B$3:$B$86)</f>
        <v>47.214285714285715</v>
      </c>
      <c r="R2" s="63">
        <f>AVERAGE($D$3:$D$86)</f>
        <v>47.214285714285715</v>
      </c>
      <c r="V2" s="12" t="s">
        <v>27</v>
      </c>
      <c r="Y2" s="12">
        <f>ROUND(O6/10,0)</f>
        <v>7</v>
      </c>
    </row>
    <row r="3" spans="1:25" ht="17.25" thickBot="1" x14ac:dyDescent="0.35">
      <c r="A3" s="1">
        <v>1</v>
      </c>
      <c r="B3" s="26">
        <v>65</v>
      </c>
      <c r="C3" s="27">
        <v>20</v>
      </c>
      <c r="D3" s="28">
        <v>20</v>
      </c>
      <c r="E3" s="56">
        <v>42</v>
      </c>
      <c r="F3" s="30" t="str">
        <f t="shared" si="0"/>
        <v>21 - 28</v>
      </c>
      <c r="G3" s="31">
        <f t="shared" ref="G3:G14" si="5">H2</f>
        <v>21</v>
      </c>
      <c r="H3" s="32">
        <f t="shared" si="1"/>
        <v>28</v>
      </c>
      <c r="I3" s="54">
        <f t="shared" si="2"/>
        <v>3</v>
      </c>
      <c r="J3" s="58">
        <f t="shared" ref="J3:J14" si="6">I3-I2</f>
        <v>2</v>
      </c>
      <c r="K3" s="47">
        <f t="shared" si="3"/>
        <v>7.1428571428571425E-2</v>
      </c>
      <c r="L3" s="34">
        <f t="shared" si="4"/>
        <v>0.10714285714285714</v>
      </c>
      <c r="N3" s="49" t="s">
        <v>24</v>
      </c>
      <c r="O3" s="52">
        <f>MEDIAN(B$3:B$86)</f>
        <v>45</v>
      </c>
      <c r="P3" s="52">
        <f>MEDIAN(C$3:C$86)</f>
        <v>45</v>
      </c>
      <c r="Q3" s="52">
        <f>MEDIAN(D$3:D$86)</f>
        <v>45</v>
      </c>
      <c r="R3" s="52">
        <f>MEDIAN(E$3:E$86)</f>
        <v>45</v>
      </c>
      <c r="V3" s="12" t="s">
        <v>28</v>
      </c>
      <c r="Y3" s="12">
        <f>ROUND(Y2,-LEN(Y2)+1)</f>
        <v>7</v>
      </c>
    </row>
    <row r="4" spans="1:25" ht="17.25" thickBot="1" x14ac:dyDescent="0.35">
      <c r="A4" s="1">
        <v>2</v>
      </c>
      <c r="B4" s="26">
        <v>31</v>
      </c>
      <c r="C4" s="27">
        <v>21</v>
      </c>
      <c r="D4" s="28">
        <v>33</v>
      </c>
      <c r="E4" s="56">
        <v>73</v>
      </c>
      <c r="F4" s="30" t="str">
        <f t="shared" si="0"/>
        <v>28 - 35</v>
      </c>
      <c r="G4" s="31">
        <f t="shared" si="5"/>
        <v>28</v>
      </c>
      <c r="H4" s="32">
        <f t="shared" si="1"/>
        <v>35</v>
      </c>
      <c r="I4" s="54">
        <f t="shared" si="2"/>
        <v>7</v>
      </c>
      <c r="J4" s="58">
        <f t="shared" si="6"/>
        <v>4</v>
      </c>
      <c r="K4" s="47">
        <f t="shared" si="3"/>
        <v>0.14285714285714285</v>
      </c>
      <c r="L4" s="34">
        <f t="shared" si="4"/>
        <v>0.25</v>
      </c>
      <c r="N4" s="62" t="s">
        <v>9</v>
      </c>
      <c r="O4" s="61">
        <f>MAX(B$3:B$86)</f>
        <v>92</v>
      </c>
      <c r="P4" s="61">
        <f>MAX(C$3:C$86)</f>
        <v>92</v>
      </c>
      <c r="Q4" s="61">
        <f>MAX(D$3:D$86)</f>
        <v>92</v>
      </c>
      <c r="R4" s="61">
        <f>MAX(E$3:E$86)</f>
        <v>92</v>
      </c>
      <c r="V4" s="12" t="s">
        <v>29</v>
      </c>
      <c r="Y4" s="12">
        <f>Y3*INT(O5/Y3)</f>
        <v>14</v>
      </c>
    </row>
    <row r="5" spans="1:25" ht="17.25" thickBot="1" x14ac:dyDescent="0.35">
      <c r="A5" s="1">
        <v>3</v>
      </c>
      <c r="B5" s="26">
        <v>37</v>
      </c>
      <c r="C5" s="27">
        <v>27</v>
      </c>
      <c r="D5" s="28">
        <v>42</v>
      </c>
      <c r="E5" s="56">
        <v>46</v>
      </c>
      <c r="F5" s="30" t="str">
        <f t="shared" si="0"/>
        <v>35 - 42</v>
      </c>
      <c r="G5" s="31">
        <f t="shared" si="5"/>
        <v>35</v>
      </c>
      <c r="H5" s="32">
        <f t="shared" si="1"/>
        <v>42</v>
      </c>
      <c r="I5" s="54">
        <f t="shared" si="2"/>
        <v>12</v>
      </c>
      <c r="J5" s="58">
        <f t="shared" si="6"/>
        <v>5</v>
      </c>
      <c r="K5" s="47">
        <f t="shared" si="3"/>
        <v>0.17857142857142858</v>
      </c>
      <c r="L5" s="34">
        <f t="shared" si="4"/>
        <v>0.42857142857142855</v>
      </c>
      <c r="N5" s="62" t="s">
        <v>10</v>
      </c>
      <c r="O5" s="61">
        <f>MIN(B$3:B$84)</f>
        <v>20</v>
      </c>
      <c r="P5" s="61">
        <f>MIN(C$3:C$84)</f>
        <v>20</v>
      </c>
      <c r="Q5" s="61">
        <f>MIN(D$3:D$84)</f>
        <v>20</v>
      </c>
      <c r="R5" s="61">
        <f>MIN(E$3:E$84)</f>
        <v>20</v>
      </c>
      <c r="V5" s="12" t="s">
        <v>26</v>
      </c>
      <c r="Y5" s="12">
        <f>ROUNDUP(O4/Y3,0)</f>
        <v>14</v>
      </c>
    </row>
    <row r="6" spans="1:25" ht="17.25" thickBot="1" x14ac:dyDescent="0.35">
      <c r="A6" s="1">
        <v>4</v>
      </c>
      <c r="B6" s="26">
        <v>59</v>
      </c>
      <c r="C6" s="27">
        <v>31</v>
      </c>
      <c r="D6" s="28">
        <v>21</v>
      </c>
      <c r="E6" s="56">
        <v>44</v>
      </c>
      <c r="F6" s="30" t="str">
        <f t="shared" si="0"/>
        <v>42 - 49</v>
      </c>
      <c r="G6" s="31">
        <f t="shared" si="5"/>
        <v>42</v>
      </c>
      <c r="H6" s="32">
        <f t="shared" si="1"/>
        <v>49</v>
      </c>
      <c r="I6" s="54">
        <f t="shared" si="2"/>
        <v>16</v>
      </c>
      <c r="J6" s="58">
        <f t="shared" si="6"/>
        <v>4</v>
      </c>
      <c r="K6" s="47">
        <f t="shared" si="3"/>
        <v>0.14285714285714285</v>
      </c>
      <c r="L6" s="34">
        <f t="shared" si="4"/>
        <v>0.5714285714285714</v>
      </c>
      <c r="N6" s="62" t="s">
        <v>1</v>
      </c>
      <c r="O6" s="61">
        <f>O4-O5</f>
        <v>72</v>
      </c>
      <c r="P6" s="61">
        <f>P4-P5</f>
        <v>72</v>
      </c>
      <c r="Q6" s="61">
        <f>Q4-Q5</f>
        <v>72</v>
      </c>
      <c r="R6" s="61">
        <f>R4-R5</f>
        <v>72</v>
      </c>
      <c r="V6" s="12" t="s">
        <v>30</v>
      </c>
      <c r="Y6" s="12">
        <f>Y5*Y3</f>
        <v>98</v>
      </c>
    </row>
    <row r="7" spans="1:25" ht="17.25" thickBot="1" x14ac:dyDescent="0.35">
      <c r="A7" s="1">
        <v>5</v>
      </c>
      <c r="B7" s="26">
        <v>42</v>
      </c>
      <c r="C7" s="27">
        <v>33</v>
      </c>
      <c r="D7" s="28">
        <v>37</v>
      </c>
      <c r="E7" s="56">
        <v>21</v>
      </c>
      <c r="F7" s="30" t="str">
        <f t="shared" si="0"/>
        <v>49 - 56</v>
      </c>
      <c r="G7" s="31">
        <f t="shared" si="5"/>
        <v>49</v>
      </c>
      <c r="H7" s="32">
        <f t="shared" si="1"/>
        <v>56</v>
      </c>
      <c r="I7" s="54">
        <f t="shared" si="2"/>
        <v>20</v>
      </c>
      <c r="J7" s="58">
        <f t="shared" si="6"/>
        <v>4</v>
      </c>
      <c r="K7" s="47">
        <f t="shared" si="3"/>
        <v>0.14285714285714285</v>
      </c>
      <c r="L7" s="34">
        <f t="shared" si="4"/>
        <v>0.7142857142857143</v>
      </c>
      <c r="N7" s="62" t="s">
        <v>11</v>
      </c>
      <c r="O7" s="61">
        <f>_xlfn.STDEV.S(B$3:B$86)</f>
        <v>17.012755874162842</v>
      </c>
      <c r="P7" s="61">
        <f>_xlfn.STDEV.S(C$3:C$86)</f>
        <v>17.012755874162842</v>
      </c>
      <c r="Q7" s="61">
        <f>_xlfn.STDEV.S(D$3:D$86)</f>
        <v>17.012755874162842</v>
      </c>
      <c r="R7" s="61">
        <f>_xlfn.STDEV.S(E$3:E$86)</f>
        <v>17.012755874162842</v>
      </c>
      <c r="V7" s="12" t="s">
        <v>31</v>
      </c>
      <c r="Y7" s="12">
        <v>4</v>
      </c>
    </row>
    <row r="8" spans="1:25" ht="17.25" thickBot="1" x14ac:dyDescent="0.35">
      <c r="A8" s="1">
        <v>6</v>
      </c>
      <c r="B8" s="26">
        <v>47</v>
      </c>
      <c r="C8" s="27">
        <v>33</v>
      </c>
      <c r="D8" s="28">
        <v>37</v>
      </c>
      <c r="E8" s="56">
        <v>65</v>
      </c>
      <c r="F8" s="30" t="str">
        <f t="shared" si="0"/>
        <v>56 - 63</v>
      </c>
      <c r="G8" s="31">
        <f t="shared" si="5"/>
        <v>56</v>
      </c>
      <c r="H8" s="32">
        <f t="shared" si="1"/>
        <v>63</v>
      </c>
      <c r="I8" s="54">
        <f t="shared" si="2"/>
        <v>23</v>
      </c>
      <c r="J8" s="58">
        <f t="shared" si="6"/>
        <v>3</v>
      </c>
      <c r="K8" s="47">
        <f t="shared" si="3"/>
        <v>0.10714285714285714</v>
      </c>
      <c r="L8" s="34">
        <f t="shared" si="4"/>
        <v>0.8214285714285714</v>
      </c>
      <c r="N8" s="62" t="s">
        <v>12</v>
      </c>
      <c r="O8" s="61">
        <f>O7/O2</f>
        <v>0.36033068417288922</v>
      </c>
      <c r="P8" s="61">
        <f>P7/P2</f>
        <v>0.36033068417288922</v>
      </c>
      <c r="Q8" s="61">
        <f>Q7/Q2</f>
        <v>0.36033068417288922</v>
      </c>
      <c r="R8" s="61">
        <f>R7/R2</f>
        <v>0.36033068417288922</v>
      </c>
    </row>
    <row r="9" spans="1:25" ht="17.25" thickBot="1" x14ac:dyDescent="0.35">
      <c r="A9" s="1">
        <v>7</v>
      </c>
      <c r="B9" s="26">
        <v>33</v>
      </c>
      <c r="C9" s="27">
        <v>34</v>
      </c>
      <c r="D9" s="28">
        <v>53</v>
      </c>
      <c r="E9" s="56">
        <v>47</v>
      </c>
      <c r="F9" s="30" t="str">
        <f t="shared" si="0"/>
        <v>63 - 70</v>
      </c>
      <c r="G9" s="31">
        <f t="shared" si="5"/>
        <v>63</v>
      </c>
      <c r="H9" s="32">
        <f t="shared" si="1"/>
        <v>70</v>
      </c>
      <c r="I9" s="54">
        <f t="shared" si="2"/>
        <v>25</v>
      </c>
      <c r="J9" s="58">
        <f t="shared" si="6"/>
        <v>2</v>
      </c>
      <c r="K9" s="47">
        <f t="shared" si="3"/>
        <v>7.1428571428571425E-2</v>
      </c>
      <c r="L9" s="34">
        <f t="shared" si="4"/>
        <v>0.8928571428571429</v>
      </c>
      <c r="N9" s="49" t="s">
        <v>25</v>
      </c>
      <c r="O9" s="50">
        <f>O2/O3</f>
        <v>1.0492063492063493</v>
      </c>
      <c r="P9" s="50">
        <f>P2/P3</f>
        <v>1.0492063492063493</v>
      </c>
      <c r="Q9" s="50">
        <f>Q2/Q3</f>
        <v>1.0492063492063493</v>
      </c>
      <c r="R9" s="50">
        <f>R2/R3</f>
        <v>1.0492063492063493</v>
      </c>
    </row>
    <row r="10" spans="1:25" ht="17.25" thickBot="1" x14ac:dyDescent="0.35">
      <c r="A10" s="1">
        <v>8</v>
      </c>
      <c r="B10" s="26">
        <v>46</v>
      </c>
      <c r="C10" s="27">
        <v>37</v>
      </c>
      <c r="D10" s="28">
        <v>33</v>
      </c>
      <c r="E10" s="56">
        <v>38</v>
      </c>
      <c r="F10" s="30" t="str">
        <f t="shared" si="0"/>
        <v>70 - 77</v>
      </c>
      <c r="G10" s="31">
        <f t="shared" si="5"/>
        <v>70</v>
      </c>
      <c r="H10" s="32">
        <f t="shared" si="1"/>
        <v>77</v>
      </c>
      <c r="I10" s="54">
        <f t="shared" si="2"/>
        <v>26</v>
      </c>
      <c r="J10" s="58">
        <f t="shared" si="6"/>
        <v>1</v>
      </c>
      <c r="K10" s="47">
        <f t="shared" si="3"/>
        <v>3.5714285714285712E-2</v>
      </c>
      <c r="L10" s="34">
        <f t="shared" si="4"/>
        <v>0.9285714285714286</v>
      </c>
      <c r="N10" s="60" t="s">
        <v>23</v>
      </c>
      <c r="O10" s="59">
        <f>O6/O2</f>
        <v>1.5249621785173979</v>
      </c>
      <c r="P10" s="59">
        <f>P6/P2</f>
        <v>1.5249621785173979</v>
      </c>
      <c r="Q10" s="59">
        <f>Q6/Q2</f>
        <v>1.5249621785173979</v>
      </c>
      <c r="R10" s="59">
        <f>R6/R2</f>
        <v>1.5249621785173979</v>
      </c>
    </row>
    <row r="11" spans="1:25" ht="17.25" thickBot="1" x14ac:dyDescent="0.35">
      <c r="A11" s="1">
        <v>9</v>
      </c>
      <c r="B11" s="26">
        <v>21</v>
      </c>
      <c r="C11" s="27">
        <v>37</v>
      </c>
      <c r="D11" s="28">
        <v>41</v>
      </c>
      <c r="E11" s="56">
        <v>31</v>
      </c>
      <c r="F11" s="30" t="str">
        <f t="shared" si="0"/>
        <v>77 - 84</v>
      </c>
      <c r="G11" s="31">
        <f t="shared" si="5"/>
        <v>77</v>
      </c>
      <c r="H11" s="32">
        <f t="shared" si="1"/>
        <v>84</v>
      </c>
      <c r="I11" s="54">
        <f t="shared" si="2"/>
        <v>27</v>
      </c>
      <c r="J11" s="58">
        <f t="shared" si="6"/>
        <v>1</v>
      </c>
      <c r="K11" s="47">
        <f t="shared" si="3"/>
        <v>3.5714285714285712E-2</v>
      </c>
      <c r="L11" s="34">
        <f t="shared" si="4"/>
        <v>0.9642857142857143</v>
      </c>
    </row>
    <row r="12" spans="1:25" ht="17.25" thickBot="1" x14ac:dyDescent="0.35">
      <c r="A12" s="1">
        <v>10</v>
      </c>
      <c r="B12" s="26">
        <v>20</v>
      </c>
      <c r="C12" s="27">
        <v>38</v>
      </c>
      <c r="D12" s="28">
        <v>47</v>
      </c>
      <c r="E12" s="56">
        <v>49</v>
      </c>
      <c r="F12" s="30" t="str">
        <f t="shared" si="0"/>
        <v>84 - 91</v>
      </c>
      <c r="G12" s="31">
        <f t="shared" si="5"/>
        <v>84</v>
      </c>
      <c r="H12" s="32">
        <f t="shared" si="1"/>
        <v>91</v>
      </c>
      <c r="I12" s="54">
        <f t="shared" si="2"/>
        <v>27</v>
      </c>
      <c r="J12" s="58">
        <f t="shared" si="6"/>
        <v>0</v>
      </c>
      <c r="K12" s="47">
        <f t="shared" si="3"/>
        <v>0</v>
      </c>
      <c r="L12" s="34">
        <f t="shared" si="4"/>
        <v>0.9642857142857143</v>
      </c>
    </row>
    <row r="13" spans="1:25" ht="17.25" thickBot="1" x14ac:dyDescent="0.35">
      <c r="A13" s="1">
        <v>11</v>
      </c>
      <c r="B13" s="26">
        <v>38</v>
      </c>
      <c r="C13" s="27">
        <v>38</v>
      </c>
      <c r="D13" s="28">
        <v>58</v>
      </c>
      <c r="E13" s="56">
        <v>50</v>
      </c>
      <c r="F13" s="30" t="str">
        <f t="shared" si="0"/>
        <v>91 - 98</v>
      </c>
      <c r="G13" s="31">
        <f t="shared" si="5"/>
        <v>91</v>
      </c>
      <c r="H13" s="32">
        <f t="shared" si="1"/>
        <v>98</v>
      </c>
      <c r="I13" s="54">
        <f t="shared" si="2"/>
        <v>28</v>
      </c>
      <c r="J13" s="58">
        <f t="shared" si="6"/>
        <v>1</v>
      </c>
      <c r="K13" s="47">
        <f t="shared" si="3"/>
        <v>3.5714285714285712E-2</v>
      </c>
      <c r="L13" s="34">
        <f t="shared" si="4"/>
        <v>1</v>
      </c>
    </row>
    <row r="14" spans="1:25" ht="17.25" thickBot="1" x14ac:dyDescent="0.35">
      <c r="A14" s="1">
        <v>12</v>
      </c>
      <c r="B14" s="26">
        <v>33</v>
      </c>
      <c r="C14" s="27">
        <v>41</v>
      </c>
      <c r="D14" s="28">
        <v>27</v>
      </c>
      <c r="E14" s="56">
        <v>37</v>
      </c>
      <c r="F14" s="36" t="str">
        <f t="shared" si="0"/>
        <v>98 - 105</v>
      </c>
      <c r="G14" s="37">
        <f t="shared" si="5"/>
        <v>98</v>
      </c>
      <c r="H14" s="38">
        <f t="shared" si="1"/>
        <v>105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</row>
    <row r="15" spans="1:25" ht="16.5" x14ac:dyDescent="0.3">
      <c r="A15" s="1">
        <v>13</v>
      </c>
      <c r="B15" s="26">
        <v>41</v>
      </c>
      <c r="C15" s="27">
        <v>42</v>
      </c>
      <c r="D15" s="28">
        <v>50</v>
      </c>
      <c r="E15" s="56">
        <v>27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 s="47"/>
    </row>
    <row r="16" spans="1:25" ht="16.5" x14ac:dyDescent="0.3">
      <c r="A16" s="1">
        <v>14</v>
      </c>
      <c r="B16" s="26">
        <v>58</v>
      </c>
      <c r="C16" s="27">
        <v>44</v>
      </c>
      <c r="D16" s="28">
        <v>46</v>
      </c>
      <c r="E16" s="56">
        <v>63</v>
      </c>
    </row>
    <row r="17" spans="1:43" ht="16.5" x14ac:dyDescent="0.3">
      <c r="A17" s="1">
        <v>15</v>
      </c>
      <c r="B17" s="26">
        <v>63</v>
      </c>
      <c r="C17" s="27">
        <v>46</v>
      </c>
      <c r="D17" s="28">
        <v>53</v>
      </c>
      <c r="E17" s="56">
        <v>92</v>
      </c>
      <c r="J17" s="42"/>
      <c r="K17" s="42"/>
    </row>
    <row r="18" spans="1:43" ht="16.5" x14ac:dyDescent="0.3">
      <c r="A18" s="1">
        <v>16</v>
      </c>
      <c r="B18" s="26">
        <v>49</v>
      </c>
      <c r="C18" s="27">
        <v>47</v>
      </c>
      <c r="D18" s="28">
        <v>38</v>
      </c>
      <c r="E18" s="56">
        <v>38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</row>
    <row r="19" spans="1:43" ht="16.5" x14ac:dyDescent="0.3">
      <c r="A19" s="1">
        <v>17</v>
      </c>
      <c r="B19" s="26">
        <v>53</v>
      </c>
      <c r="C19" s="27">
        <v>49</v>
      </c>
      <c r="D19" s="28">
        <v>44</v>
      </c>
      <c r="E19" s="56">
        <v>34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</row>
    <row r="20" spans="1:43" ht="16.5" x14ac:dyDescent="0.3">
      <c r="A20" s="1">
        <v>18</v>
      </c>
      <c r="B20" s="26">
        <v>50</v>
      </c>
      <c r="C20" s="27">
        <v>50</v>
      </c>
      <c r="D20" s="28">
        <v>60</v>
      </c>
      <c r="E20" s="56">
        <v>58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</row>
    <row r="21" spans="1:43" ht="16.5" x14ac:dyDescent="0.3">
      <c r="A21" s="1">
        <v>19</v>
      </c>
      <c r="B21" s="26">
        <v>73</v>
      </c>
      <c r="C21" s="27">
        <v>53</v>
      </c>
      <c r="D21" s="28">
        <v>65</v>
      </c>
      <c r="E21" s="56">
        <v>53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</row>
    <row r="22" spans="1:43" ht="16.5" x14ac:dyDescent="0.3">
      <c r="A22" s="1">
        <v>20</v>
      </c>
      <c r="B22" s="26">
        <v>44</v>
      </c>
      <c r="C22" s="27">
        <v>53</v>
      </c>
      <c r="D22" s="28">
        <v>31</v>
      </c>
      <c r="E22" s="56">
        <v>41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</row>
    <row r="23" spans="1:43" ht="16.5" x14ac:dyDescent="0.3">
      <c r="A23" s="1">
        <v>21</v>
      </c>
      <c r="B23" s="26">
        <v>34</v>
      </c>
      <c r="C23" s="27">
        <v>58</v>
      </c>
      <c r="D23" s="28">
        <v>34</v>
      </c>
      <c r="E23" s="56">
        <v>20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</row>
    <row r="24" spans="1:43" ht="16.5" x14ac:dyDescent="0.3">
      <c r="A24" s="1">
        <v>22</v>
      </c>
      <c r="B24" s="26">
        <v>60</v>
      </c>
      <c r="C24" s="27">
        <v>59</v>
      </c>
      <c r="D24" s="28">
        <v>63</v>
      </c>
      <c r="E24" s="56">
        <v>60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</row>
    <row r="25" spans="1:43" ht="16.5" x14ac:dyDescent="0.3">
      <c r="A25" s="1">
        <v>23</v>
      </c>
      <c r="B25" s="26">
        <v>92</v>
      </c>
      <c r="C25" s="27">
        <v>60</v>
      </c>
      <c r="D25" s="28">
        <v>73</v>
      </c>
      <c r="E25" s="56">
        <v>59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</row>
    <row r="26" spans="1:43" ht="16.5" x14ac:dyDescent="0.3">
      <c r="A26" s="1">
        <v>24</v>
      </c>
      <c r="B26" s="26">
        <v>78</v>
      </c>
      <c r="C26" s="27">
        <v>63</v>
      </c>
      <c r="D26" s="28">
        <v>49</v>
      </c>
      <c r="E26" s="56">
        <v>33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</row>
    <row r="27" spans="1:43" ht="16.5" x14ac:dyDescent="0.3">
      <c r="A27" s="1">
        <v>25</v>
      </c>
      <c r="B27" s="26">
        <v>27</v>
      </c>
      <c r="C27" s="27">
        <v>65</v>
      </c>
      <c r="D27" s="28">
        <v>38</v>
      </c>
      <c r="E27" s="56">
        <v>33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</row>
    <row r="28" spans="1:43" ht="16.5" x14ac:dyDescent="0.3">
      <c r="A28" s="1">
        <v>26</v>
      </c>
      <c r="B28" s="26">
        <v>38</v>
      </c>
      <c r="C28" s="27">
        <v>73</v>
      </c>
      <c r="D28" s="28">
        <v>78</v>
      </c>
      <c r="E28" s="56">
        <v>53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</row>
    <row r="29" spans="1:43" ht="16.5" x14ac:dyDescent="0.3">
      <c r="A29" s="1">
        <v>27</v>
      </c>
      <c r="B29" s="26">
        <v>37</v>
      </c>
      <c r="C29" s="27">
        <v>78</v>
      </c>
      <c r="D29" s="28">
        <v>92</v>
      </c>
      <c r="E29" s="56">
        <v>78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</row>
    <row r="30" spans="1:43" ht="16.5" x14ac:dyDescent="0.3">
      <c r="A30" s="1">
        <v>28</v>
      </c>
      <c r="B30" s="26">
        <v>53</v>
      </c>
      <c r="C30" s="27">
        <v>92</v>
      </c>
      <c r="D30" s="28">
        <v>59</v>
      </c>
      <c r="E30" s="56">
        <v>37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</row>
    <row r="31" spans="1:4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</row>
    <row r="32" spans="1:4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</row>
    <row r="33" spans="1:4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</row>
    <row r="34" spans="1:4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</row>
    <row r="35" spans="1:4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</row>
    <row r="36" spans="1:4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</row>
    <row r="37" spans="1:4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</row>
    <row r="38" spans="1:4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</row>
    <row r="39" spans="1:4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</row>
    <row r="40" spans="1:4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</row>
    <row r="41" spans="1:4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</row>
    <row r="42" spans="1:4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</row>
    <row r="43" spans="1:4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</row>
    <row r="44" spans="1:4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</row>
    <row r="45" spans="1:4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</row>
    <row r="46" spans="1:4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</row>
    <row r="47" spans="1:4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</row>
    <row r="48" spans="1:4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</row>
    <row r="49" spans="1:4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</row>
    <row r="50" spans="1:4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</row>
    <row r="51" spans="1:4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</row>
    <row r="52" spans="1:4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</row>
    <row r="53" spans="1:4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</row>
    <row r="54" spans="1:4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</row>
    <row r="55" spans="1:4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</row>
    <row r="56" spans="1:4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</row>
    <row r="57" spans="1:4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</row>
    <row r="58" spans="1:43" ht="16.5" x14ac:dyDescent="0.3">
      <c r="A58" s="1"/>
      <c r="B58" s="26"/>
      <c r="C58" s="27"/>
      <c r="D58" s="28"/>
      <c r="E58" s="56"/>
      <c r="AN58"/>
      <c r="AO58"/>
      <c r="AP58"/>
      <c r="AQ58"/>
    </row>
    <row r="59" spans="1:43" ht="16.5" x14ac:dyDescent="0.3">
      <c r="A59" s="1"/>
      <c r="B59" s="26"/>
      <c r="C59" s="27"/>
      <c r="D59" s="28"/>
      <c r="E59" s="56"/>
      <c r="AN59"/>
      <c r="AO59"/>
      <c r="AP59"/>
      <c r="AQ59"/>
    </row>
    <row r="60" spans="1:43" ht="16.5" x14ac:dyDescent="0.3">
      <c r="A60" s="1"/>
      <c r="B60" s="26"/>
      <c r="C60" s="27"/>
      <c r="D60" s="28"/>
      <c r="E60" s="56"/>
      <c r="AN60"/>
      <c r="AO60"/>
      <c r="AP60"/>
      <c r="AQ60"/>
    </row>
    <row r="61" spans="1:43" ht="16.5" x14ac:dyDescent="0.3">
      <c r="A61" s="1"/>
      <c r="B61" s="26"/>
      <c r="C61" s="27"/>
      <c r="D61" s="28"/>
      <c r="E61" s="56"/>
      <c r="AN61"/>
      <c r="AO61"/>
      <c r="AP61"/>
      <c r="AQ61"/>
    </row>
    <row r="62" spans="1:43" ht="16.5" x14ac:dyDescent="0.3">
      <c r="A62" s="1"/>
      <c r="B62" s="26"/>
      <c r="C62" s="27"/>
      <c r="D62" s="28"/>
      <c r="E62" s="56"/>
      <c r="AN62"/>
      <c r="AO62"/>
      <c r="AP62"/>
      <c r="AQ62"/>
    </row>
    <row r="63" spans="1:43" ht="16.5" x14ac:dyDescent="0.3">
      <c r="A63" s="1"/>
      <c r="B63" s="26"/>
      <c r="C63" s="27"/>
      <c r="D63" s="28"/>
      <c r="E63" s="56"/>
      <c r="AN63"/>
      <c r="AO63"/>
      <c r="AP63"/>
      <c r="AQ63"/>
    </row>
    <row r="64" spans="1:43" ht="16.5" x14ac:dyDescent="0.3">
      <c r="A64" s="1"/>
      <c r="B64" s="26"/>
      <c r="C64" s="27"/>
      <c r="D64" s="28"/>
      <c r="E64" s="56"/>
      <c r="AN64"/>
      <c r="AO64"/>
      <c r="AP64"/>
      <c r="AQ64"/>
    </row>
    <row r="65" spans="1:43" ht="16.5" x14ac:dyDescent="0.3">
      <c r="A65" s="1"/>
      <c r="B65" s="26"/>
      <c r="C65" s="27"/>
      <c r="D65" s="28"/>
      <c r="E65" s="56"/>
      <c r="AN65"/>
      <c r="AO65"/>
      <c r="AP65"/>
      <c r="AQ65"/>
    </row>
    <row r="66" spans="1:43" ht="16.5" x14ac:dyDescent="0.3">
      <c r="A66" s="1"/>
      <c r="B66" s="26"/>
      <c r="C66" s="27"/>
      <c r="D66" s="28"/>
      <c r="E66" s="56"/>
      <c r="AN66"/>
      <c r="AO66"/>
      <c r="AP66"/>
      <c r="AQ66"/>
    </row>
    <row r="67" spans="1:43" ht="16.5" x14ac:dyDescent="0.3">
      <c r="A67" s="1"/>
      <c r="B67" s="26"/>
      <c r="C67" s="27"/>
      <c r="D67" s="28"/>
      <c r="E67" s="56"/>
      <c r="AN67"/>
      <c r="AO67"/>
      <c r="AP67"/>
      <c r="AQ67"/>
    </row>
    <row r="68" spans="1:43" ht="16.5" x14ac:dyDescent="0.3">
      <c r="A68" s="1"/>
      <c r="B68" s="26"/>
      <c r="C68" s="27"/>
      <c r="D68" s="28"/>
      <c r="E68" s="56"/>
      <c r="AN68"/>
      <c r="AO68"/>
      <c r="AP68"/>
      <c r="AQ68"/>
    </row>
    <row r="69" spans="1:43" ht="16.5" x14ac:dyDescent="0.3">
      <c r="A69" s="1"/>
      <c r="B69" s="26"/>
      <c r="C69" s="27"/>
      <c r="D69" s="28"/>
      <c r="E69" s="56"/>
      <c r="AN69"/>
      <c r="AO69"/>
      <c r="AP69"/>
      <c r="AQ69"/>
    </row>
    <row r="70" spans="1:43" ht="16.5" x14ac:dyDescent="0.3">
      <c r="A70" s="1"/>
      <c r="B70" s="26"/>
      <c r="C70" s="27"/>
      <c r="D70" s="28"/>
      <c r="E70" s="56"/>
      <c r="AN70"/>
      <c r="AO70"/>
      <c r="AP70"/>
      <c r="AQ70"/>
    </row>
    <row r="71" spans="1:43" ht="16.5" x14ac:dyDescent="0.3">
      <c r="A71" s="1"/>
      <c r="B71" s="26"/>
      <c r="C71" s="27"/>
      <c r="D71" s="28"/>
      <c r="E71" s="56"/>
      <c r="AN71"/>
      <c r="AO71"/>
      <c r="AP71"/>
      <c r="AQ71"/>
    </row>
    <row r="72" spans="1:43" ht="16.5" x14ac:dyDescent="0.3">
      <c r="A72" s="1"/>
      <c r="B72" s="26"/>
      <c r="C72" s="27"/>
      <c r="D72" s="28"/>
      <c r="E72" s="56"/>
      <c r="AN72"/>
      <c r="AO72"/>
      <c r="AP72"/>
      <c r="AQ72"/>
    </row>
    <row r="73" spans="1:43" ht="16.5" x14ac:dyDescent="0.3">
      <c r="A73" s="1"/>
      <c r="B73" s="26"/>
      <c r="C73" s="27"/>
      <c r="D73" s="28"/>
      <c r="E73" s="56"/>
      <c r="AN73"/>
      <c r="AO73"/>
      <c r="AP73"/>
      <c r="AQ73"/>
    </row>
    <row r="74" spans="1:43" ht="16.5" x14ac:dyDescent="0.3">
      <c r="A74" s="1"/>
      <c r="B74" s="26"/>
      <c r="C74" s="27"/>
      <c r="D74" s="28"/>
      <c r="E74" s="56"/>
      <c r="AN74"/>
      <c r="AO74"/>
      <c r="AP74"/>
      <c r="AQ74"/>
    </row>
    <row r="75" spans="1:43" ht="16.5" x14ac:dyDescent="0.3">
      <c r="A75" s="1"/>
      <c r="B75" s="26"/>
      <c r="C75" s="27"/>
      <c r="D75" s="28"/>
      <c r="E75" s="56"/>
      <c r="AN75"/>
      <c r="AO75"/>
      <c r="AP75"/>
      <c r="AQ75"/>
    </row>
    <row r="76" spans="1:43" ht="16.5" x14ac:dyDescent="0.3">
      <c r="A76" s="1"/>
      <c r="B76" s="26"/>
      <c r="C76" s="27"/>
      <c r="D76" s="28"/>
      <c r="E76" s="56"/>
      <c r="AN76"/>
      <c r="AO76"/>
      <c r="AP76"/>
      <c r="AQ76"/>
    </row>
    <row r="77" spans="1:43" ht="16.5" x14ac:dyDescent="0.3">
      <c r="A77" s="1"/>
      <c r="B77" s="26"/>
      <c r="C77" s="27"/>
      <c r="D77" s="28"/>
      <c r="E77" s="56"/>
      <c r="AN77"/>
      <c r="AO77"/>
      <c r="AP77"/>
      <c r="AQ77"/>
    </row>
    <row r="78" spans="1:4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</row>
    <row r="79" spans="1:4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</row>
    <row r="80" spans="1:4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</row>
    <row r="81" spans="1:4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</row>
    <row r="82" spans="1:4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</row>
    <row r="83" spans="1:4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</row>
    <row r="84" spans="1:4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</row>
    <row r="85" spans="1:4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</row>
    <row r="86" spans="1:4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</row>
    <row r="87" spans="1:4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43" ht="16.5" x14ac:dyDescent="0.3">
      <c r="A88"/>
      <c r="B88" s="26">
        <f>SUM(B3:B86)</f>
        <v>1322</v>
      </c>
      <c r="C88" s="26">
        <f>SUM(C3:C86)</f>
        <v>1322</v>
      </c>
      <c r="D88" s="26">
        <f>SUM(D3:D86)</f>
        <v>1322</v>
      </c>
      <c r="E88" s="26">
        <f>SUM(E3:E86)</f>
        <v>1322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43" ht="16.5" x14ac:dyDescent="0.3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43" ht="15" x14ac:dyDescent="0.25">
      <c r="A90"/>
      <c r="B90"/>
      <c r="C90"/>
      <c r="D90"/>
      <c r="E90"/>
    </row>
    <row r="91" spans="1:43" ht="15" x14ac:dyDescent="0.25">
      <c r="A91"/>
      <c r="B91"/>
      <c r="C91"/>
      <c r="D91"/>
      <c r="E91"/>
    </row>
    <row r="98" spans="1:5" ht="16.5" x14ac:dyDescent="0.3">
      <c r="A98" s="3">
        <f t="shared" ref="A98:A125" si="7">A3</f>
        <v>1</v>
      </c>
      <c r="B98" s="3">
        <f>SUM(B$3:B3)</f>
        <v>65</v>
      </c>
      <c r="C98" s="3">
        <f>SUM(C$3:C3)</f>
        <v>20</v>
      </c>
      <c r="D98" s="3">
        <f>SUM(D$3:D3)</f>
        <v>20</v>
      </c>
      <c r="E98" s="3">
        <f>SUM(E$3:E3)</f>
        <v>42</v>
      </c>
    </row>
    <row r="99" spans="1:5" ht="16.5" x14ac:dyDescent="0.3">
      <c r="A99" s="3">
        <f t="shared" si="7"/>
        <v>2</v>
      </c>
      <c r="B99" s="3">
        <f>SUM(B$3:B4)</f>
        <v>96</v>
      </c>
      <c r="C99" s="3">
        <f>SUM(C$3:C4)</f>
        <v>41</v>
      </c>
      <c r="D99" s="3">
        <f>SUM(D$3:D4)</f>
        <v>53</v>
      </c>
      <c r="E99" s="3">
        <f>SUM(E$3:E4)</f>
        <v>115</v>
      </c>
    </row>
    <row r="100" spans="1:5" ht="16.5" x14ac:dyDescent="0.3">
      <c r="A100" s="3">
        <f t="shared" si="7"/>
        <v>3</v>
      </c>
      <c r="B100" s="3">
        <f>SUM(B$3:B5)</f>
        <v>133</v>
      </c>
      <c r="C100" s="3">
        <f>SUM(C$3:C5)</f>
        <v>68</v>
      </c>
      <c r="D100" s="3">
        <f>SUM(D$3:D5)</f>
        <v>95</v>
      </c>
      <c r="E100" s="3">
        <f>SUM(E$3:E5)</f>
        <v>161</v>
      </c>
    </row>
    <row r="101" spans="1:5" ht="16.5" x14ac:dyDescent="0.3">
      <c r="A101" s="3">
        <f t="shared" si="7"/>
        <v>4</v>
      </c>
      <c r="B101" s="3">
        <f>SUM(B$3:B6)</f>
        <v>192</v>
      </c>
      <c r="C101" s="3">
        <f>SUM(C$3:C6)</f>
        <v>99</v>
      </c>
      <c r="D101" s="3">
        <f>SUM(D$3:D6)</f>
        <v>116</v>
      </c>
      <c r="E101" s="3">
        <f>SUM(E$3:E6)</f>
        <v>205</v>
      </c>
    </row>
    <row r="102" spans="1:5" ht="16.5" x14ac:dyDescent="0.3">
      <c r="A102" s="3">
        <f t="shared" si="7"/>
        <v>5</v>
      </c>
      <c r="B102" s="3">
        <f>SUM(B$3:B7)</f>
        <v>234</v>
      </c>
      <c r="C102" s="3">
        <f>SUM(C$3:C7)</f>
        <v>132</v>
      </c>
      <c r="D102" s="3">
        <f>SUM(D$3:D7)</f>
        <v>153</v>
      </c>
      <c r="E102" s="3">
        <f>SUM(E$3:E7)</f>
        <v>226</v>
      </c>
    </row>
    <row r="103" spans="1:5" ht="16.5" x14ac:dyDescent="0.3">
      <c r="A103" s="3">
        <f t="shared" si="7"/>
        <v>6</v>
      </c>
      <c r="B103" s="3">
        <f>SUM(B$3:B8)</f>
        <v>281</v>
      </c>
      <c r="C103" s="3">
        <f>SUM(C$3:C8)</f>
        <v>165</v>
      </c>
      <c r="D103" s="3">
        <f>SUM(D$3:D8)</f>
        <v>190</v>
      </c>
      <c r="E103" s="3">
        <f>SUM(E$3:E8)</f>
        <v>291</v>
      </c>
    </row>
    <row r="104" spans="1:5" ht="16.5" x14ac:dyDescent="0.3">
      <c r="A104" s="3">
        <f t="shared" si="7"/>
        <v>7</v>
      </c>
      <c r="B104" s="3">
        <f>SUM(B$3:B9)</f>
        <v>314</v>
      </c>
      <c r="C104" s="3">
        <f>SUM(C$3:C9)</f>
        <v>199</v>
      </c>
      <c r="D104" s="3">
        <f>SUM(D$3:D9)</f>
        <v>243</v>
      </c>
      <c r="E104" s="3">
        <f>SUM(E$3:E9)</f>
        <v>338</v>
      </c>
    </row>
    <row r="105" spans="1:5" ht="16.5" x14ac:dyDescent="0.3">
      <c r="A105" s="3">
        <f t="shared" si="7"/>
        <v>8</v>
      </c>
      <c r="B105" s="3">
        <f>SUM(B$3:B10)</f>
        <v>360</v>
      </c>
      <c r="C105" s="3">
        <f>SUM(C$3:C10)</f>
        <v>236</v>
      </c>
      <c r="D105" s="3">
        <f>SUM(D$3:D10)</f>
        <v>276</v>
      </c>
      <c r="E105" s="3">
        <f>SUM(E$3:E10)</f>
        <v>376</v>
      </c>
    </row>
    <row r="106" spans="1:5" ht="16.5" x14ac:dyDescent="0.3">
      <c r="A106" s="3">
        <f t="shared" si="7"/>
        <v>9</v>
      </c>
      <c r="B106" s="3">
        <f>SUM(B$3:B11)</f>
        <v>381</v>
      </c>
      <c r="C106" s="3">
        <f>SUM(C$3:C11)</f>
        <v>273</v>
      </c>
      <c r="D106" s="3">
        <f>SUM(D$3:D11)</f>
        <v>317</v>
      </c>
      <c r="E106" s="3">
        <f>SUM(E$3:E11)</f>
        <v>407</v>
      </c>
    </row>
    <row r="107" spans="1:5" ht="16.5" x14ac:dyDescent="0.3">
      <c r="A107" s="3">
        <f t="shared" si="7"/>
        <v>10</v>
      </c>
      <c r="B107" s="3">
        <f>SUM(B$3:B12)</f>
        <v>401</v>
      </c>
      <c r="C107" s="3">
        <f>SUM(C$3:C12)</f>
        <v>311</v>
      </c>
      <c r="D107" s="3">
        <f>SUM(D$3:D12)</f>
        <v>364</v>
      </c>
      <c r="E107" s="3">
        <f>SUM(E$3:E12)</f>
        <v>456</v>
      </c>
    </row>
    <row r="108" spans="1:5" ht="16.5" x14ac:dyDescent="0.3">
      <c r="A108" s="3">
        <f t="shared" si="7"/>
        <v>11</v>
      </c>
      <c r="B108" s="3">
        <f>SUM(B$3:B13)</f>
        <v>439</v>
      </c>
      <c r="C108" s="3">
        <f>SUM(C$3:C13)</f>
        <v>349</v>
      </c>
      <c r="D108" s="3">
        <f>SUM(D$3:D13)</f>
        <v>422</v>
      </c>
      <c r="E108" s="3">
        <f>SUM(E$3:E13)</f>
        <v>506</v>
      </c>
    </row>
    <row r="109" spans="1:5" ht="16.5" x14ac:dyDescent="0.3">
      <c r="A109" s="3">
        <f t="shared" si="7"/>
        <v>12</v>
      </c>
      <c r="B109" s="3">
        <f>SUM(B$3:B14)</f>
        <v>472</v>
      </c>
      <c r="C109" s="3">
        <f>SUM(C$3:C14)</f>
        <v>390</v>
      </c>
      <c r="D109" s="3">
        <f>SUM(D$3:D14)</f>
        <v>449</v>
      </c>
      <c r="E109" s="3">
        <f>SUM(E$3:E14)</f>
        <v>543</v>
      </c>
    </row>
    <row r="110" spans="1:5" ht="16.5" x14ac:dyDescent="0.3">
      <c r="A110" s="3">
        <f t="shared" si="7"/>
        <v>13</v>
      </c>
      <c r="B110" s="3">
        <f>SUM(B$3:B15)</f>
        <v>513</v>
      </c>
      <c r="C110" s="3">
        <f>SUM(C$3:C15)</f>
        <v>432</v>
      </c>
      <c r="D110" s="3">
        <f>SUM(D$3:D15)</f>
        <v>499</v>
      </c>
      <c r="E110" s="3">
        <f>SUM(E$3:E15)</f>
        <v>570</v>
      </c>
    </row>
    <row r="111" spans="1:5" ht="16.5" x14ac:dyDescent="0.3">
      <c r="A111" s="3">
        <f t="shared" si="7"/>
        <v>14</v>
      </c>
      <c r="B111" s="3">
        <f>SUM(B$3:B16)</f>
        <v>571</v>
      </c>
      <c r="C111" s="3">
        <f>SUM(C$3:C16)</f>
        <v>476</v>
      </c>
      <c r="D111" s="3">
        <f>SUM(D$3:D16)</f>
        <v>545</v>
      </c>
      <c r="E111" s="3">
        <f>SUM(E$3:E16)</f>
        <v>633</v>
      </c>
    </row>
    <row r="112" spans="1:5" ht="16.5" x14ac:dyDescent="0.3">
      <c r="A112" s="3">
        <f t="shared" si="7"/>
        <v>15</v>
      </c>
      <c r="B112" s="3">
        <f>SUM(B$3:B17)</f>
        <v>634</v>
      </c>
      <c r="C112" s="3">
        <f>SUM(C$3:C17)</f>
        <v>522</v>
      </c>
      <c r="D112" s="3">
        <f>SUM(D$3:D17)</f>
        <v>598</v>
      </c>
      <c r="E112" s="3">
        <f>SUM(E$3:E17)</f>
        <v>725</v>
      </c>
    </row>
    <row r="113" spans="1:5" ht="16.5" x14ac:dyDescent="0.3">
      <c r="A113" s="3">
        <f t="shared" si="7"/>
        <v>16</v>
      </c>
      <c r="B113" s="3">
        <f>SUM(B$3:B18)</f>
        <v>683</v>
      </c>
      <c r="C113" s="3">
        <f>SUM(C$3:C18)</f>
        <v>569</v>
      </c>
      <c r="D113" s="3">
        <f>SUM(D$3:D18)</f>
        <v>636</v>
      </c>
      <c r="E113" s="3">
        <f>SUM(E$3:E18)</f>
        <v>763</v>
      </c>
    </row>
    <row r="114" spans="1:5" ht="16.5" x14ac:dyDescent="0.3">
      <c r="A114" s="3">
        <f t="shared" si="7"/>
        <v>17</v>
      </c>
      <c r="B114" s="3">
        <f>SUM(B$3:B19)</f>
        <v>736</v>
      </c>
      <c r="C114" s="3">
        <f>SUM(C$3:C19)</f>
        <v>618</v>
      </c>
      <c r="D114" s="3">
        <f>SUM(D$3:D19)</f>
        <v>680</v>
      </c>
      <c r="E114" s="3">
        <f>SUM(E$3:E19)</f>
        <v>797</v>
      </c>
    </row>
    <row r="115" spans="1:5" ht="16.5" x14ac:dyDescent="0.3">
      <c r="A115" s="3">
        <f t="shared" si="7"/>
        <v>18</v>
      </c>
      <c r="B115" s="3">
        <f>SUM(B$3:B20)</f>
        <v>786</v>
      </c>
      <c r="C115" s="3">
        <f>SUM(C$3:C20)</f>
        <v>668</v>
      </c>
      <c r="D115" s="3">
        <f>SUM(D$3:D20)</f>
        <v>740</v>
      </c>
      <c r="E115" s="3">
        <f>SUM(E$3:E20)</f>
        <v>855</v>
      </c>
    </row>
    <row r="116" spans="1:5" ht="16.5" x14ac:dyDescent="0.3">
      <c r="A116" s="3">
        <f t="shared" si="7"/>
        <v>19</v>
      </c>
      <c r="B116" s="3">
        <f>SUM(B$3:B21)</f>
        <v>859</v>
      </c>
      <c r="C116" s="3">
        <f>SUM(C$3:C21)</f>
        <v>721</v>
      </c>
      <c r="D116" s="3">
        <f>SUM(D$3:D21)</f>
        <v>805</v>
      </c>
      <c r="E116" s="3">
        <f>SUM(E$3:E21)</f>
        <v>908</v>
      </c>
    </row>
    <row r="117" spans="1:5" ht="16.5" x14ac:dyDescent="0.3">
      <c r="A117" s="3">
        <f t="shared" si="7"/>
        <v>20</v>
      </c>
      <c r="B117" s="3">
        <f>SUM(B$3:B22)</f>
        <v>903</v>
      </c>
      <c r="C117" s="3">
        <f>SUM(C$3:C22)</f>
        <v>774</v>
      </c>
      <c r="D117" s="3">
        <f>SUM(D$3:D22)</f>
        <v>836</v>
      </c>
      <c r="E117" s="3">
        <f>SUM(E$3:E22)</f>
        <v>949</v>
      </c>
    </row>
    <row r="118" spans="1:5" ht="16.5" x14ac:dyDescent="0.3">
      <c r="A118" s="3">
        <f t="shared" si="7"/>
        <v>21</v>
      </c>
      <c r="B118" s="3">
        <f>SUM(B$3:B23)</f>
        <v>937</v>
      </c>
      <c r="C118" s="3">
        <f>SUM(C$3:C23)</f>
        <v>832</v>
      </c>
      <c r="D118" s="3">
        <f>SUM(D$3:D23)</f>
        <v>870</v>
      </c>
      <c r="E118" s="3">
        <f>SUM(E$3:E23)</f>
        <v>969</v>
      </c>
    </row>
    <row r="119" spans="1:5" ht="16.5" x14ac:dyDescent="0.3">
      <c r="A119" s="3">
        <f t="shared" si="7"/>
        <v>22</v>
      </c>
      <c r="B119" s="3">
        <f>SUM(B$3:B24)</f>
        <v>997</v>
      </c>
      <c r="C119" s="3">
        <f>SUM(C$3:C24)</f>
        <v>891</v>
      </c>
      <c r="D119" s="3">
        <f>SUM(D$3:D24)</f>
        <v>933</v>
      </c>
      <c r="E119" s="3">
        <f>SUM(E$3:E24)</f>
        <v>1029</v>
      </c>
    </row>
    <row r="120" spans="1:5" ht="16.5" x14ac:dyDescent="0.3">
      <c r="A120" s="3">
        <f t="shared" si="7"/>
        <v>23</v>
      </c>
      <c r="B120" s="3">
        <f>SUM(B$3:B25)</f>
        <v>1089</v>
      </c>
      <c r="C120" s="3">
        <f>SUM(C$3:C25)</f>
        <v>951</v>
      </c>
      <c r="D120" s="3">
        <f>SUM(D$3:D25)</f>
        <v>1006</v>
      </c>
      <c r="E120" s="3">
        <f>SUM(E$3:E25)</f>
        <v>1088</v>
      </c>
    </row>
    <row r="121" spans="1:5" ht="16.5" x14ac:dyDescent="0.3">
      <c r="A121" s="3">
        <f t="shared" si="7"/>
        <v>24</v>
      </c>
      <c r="B121" s="3">
        <f>SUM(B$3:B26)</f>
        <v>1167</v>
      </c>
      <c r="C121" s="3">
        <f>SUM(C$3:C26)</f>
        <v>1014</v>
      </c>
      <c r="D121" s="3">
        <f>SUM(D$3:D26)</f>
        <v>1055</v>
      </c>
      <c r="E121" s="3">
        <f>SUM(E$3:E26)</f>
        <v>1121</v>
      </c>
    </row>
    <row r="122" spans="1:5" ht="16.5" x14ac:dyDescent="0.3">
      <c r="A122" s="3">
        <f t="shared" si="7"/>
        <v>25</v>
      </c>
      <c r="B122" s="3">
        <f>SUM(B$3:B27)</f>
        <v>1194</v>
      </c>
      <c r="C122" s="3">
        <f>SUM(C$3:C27)</f>
        <v>1079</v>
      </c>
      <c r="D122" s="3">
        <f>SUM(D$3:D27)</f>
        <v>1093</v>
      </c>
      <c r="E122" s="3">
        <f>SUM(E$3:E27)</f>
        <v>1154</v>
      </c>
    </row>
    <row r="123" spans="1:5" ht="16.5" x14ac:dyDescent="0.3">
      <c r="A123" s="3">
        <f t="shared" si="7"/>
        <v>26</v>
      </c>
      <c r="B123" s="3">
        <f>SUM(B$3:B28)</f>
        <v>1232</v>
      </c>
      <c r="C123" s="3">
        <f>SUM(C$3:C28)</f>
        <v>1152</v>
      </c>
      <c r="D123" s="3">
        <f>SUM(D$3:D28)</f>
        <v>1171</v>
      </c>
      <c r="E123" s="3">
        <f>SUM(E$3:E28)</f>
        <v>1207</v>
      </c>
    </row>
    <row r="124" spans="1:5" ht="16.5" x14ac:dyDescent="0.3">
      <c r="A124" s="3">
        <f t="shared" si="7"/>
        <v>27</v>
      </c>
      <c r="B124" s="3">
        <f>SUM(B$3:B29)</f>
        <v>1269</v>
      </c>
      <c r="C124" s="3">
        <f>SUM(C$3:C29)</f>
        <v>1230</v>
      </c>
      <c r="D124" s="3">
        <f>SUM(D$3:D29)</f>
        <v>1263</v>
      </c>
      <c r="E124" s="3">
        <f>SUM(E$3:E29)</f>
        <v>1285</v>
      </c>
    </row>
    <row r="125" spans="1:5" ht="16.5" x14ac:dyDescent="0.3">
      <c r="A125" s="3">
        <f t="shared" si="7"/>
        <v>28</v>
      </c>
      <c r="B125" s="3">
        <f>SUM(B$3:B30)</f>
        <v>1322</v>
      </c>
      <c r="C125" s="3">
        <f>SUM(C$3:C30)</f>
        <v>1322</v>
      </c>
      <c r="D125" s="3">
        <f>SUM(D$3:D30)</f>
        <v>1322</v>
      </c>
      <c r="E125" s="3">
        <f>SUM(E$3:E30)</f>
        <v>1322</v>
      </c>
    </row>
    <row r="126" spans="1:5" ht="16.5" x14ac:dyDescent="0.3">
      <c r="A126" s="3"/>
      <c r="B126" s="3"/>
      <c r="C126" s="3"/>
      <c r="D126" s="3"/>
      <c r="E126" s="3"/>
    </row>
    <row r="127" spans="1:5" ht="16.5" x14ac:dyDescent="0.3">
      <c r="A127" s="3"/>
      <c r="B127" s="3"/>
      <c r="C127" s="3"/>
      <c r="D127" s="3"/>
      <c r="E127" s="3"/>
    </row>
    <row r="128" spans="1:5" ht="16.5" x14ac:dyDescent="0.3">
      <c r="A128" s="3"/>
      <c r="B128" s="3"/>
      <c r="C128" s="3"/>
      <c r="D128" s="3"/>
      <c r="E128" s="3"/>
    </row>
    <row r="129" spans="1:5" ht="16.5" x14ac:dyDescent="0.3">
      <c r="A129" s="3"/>
      <c r="B129" s="3"/>
      <c r="C129" s="3"/>
      <c r="D129" s="3"/>
      <c r="E129" s="3"/>
    </row>
    <row r="130" spans="1:5" ht="16.5" x14ac:dyDescent="0.3">
      <c r="A130" s="3"/>
      <c r="B130" s="3"/>
      <c r="C130" s="3"/>
      <c r="D130" s="3"/>
      <c r="E130" s="3"/>
    </row>
    <row r="131" spans="1:5" ht="16.5" x14ac:dyDescent="0.3">
      <c r="A131" s="3"/>
      <c r="B131" s="3"/>
      <c r="C131" s="3"/>
      <c r="D131" s="3"/>
      <c r="E131" s="3"/>
    </row>
    <row r="132" spans="1:5" ht="16.5" x14ac:dyDescent="0.3">
      <c r="A132" s="3"/>
      <c r="B132" s="3"/>
      <c r="C132" s="3"/>
      <c r="D132" s="3"/>
      <c r="E132" s="3"/>
    </row>
    <row r="133" spans="1:5" ht="16.5" x14ac:dyDescent="0.3">
      <c r="A133" s="3"/>
      <c r="B133" s="3"/>
      <c r="C133" s="3"/>
      <c r="D133" s="3"/>
      <c r="E133" s="3"/>
    </row>
    <row r="134" spans="1:5" ht="16.5" x14ac:dyDescent="0.3">
      <c r="A134" s="3"/>
      <c r="B134" s="3"/>
      <c r="C134" s="3"/>
      <c r="D134" s="3"/>
      <c r="E134" s="3"/>
    </row>
    <row r="135" spans="1:5" ht="16.5" x14ac:dyDescent="0.3">
      <c r="A135" s="3"/>
      <c r="B135" s="3"/>
      <c r="C135" s="3"/>
      <c r="D135" s="3"/>
      <c r="E135" s="3"/>
    </row>
    <row r="136" spans="1:5" ht="16.5" x14ac:dyDescent="0.3">
      <c r="A136" s="3"/>
      <c r="B136" s="3"/>
      <c r="C136" s="3"/>
      <c r="D136" s="3"/>
      <c r="E136" s="3"/>
    </row>
    <row r="137" spans="1:5" ht="16.5" x14ac:dyDescent="0.3">
      <c r="A137" s="3"/>
      <c r="B137" s="3"/>
      <c r="C137" s="3"/>
      <c r="D137" s="3"/>
      <c r="E137" s="3"/>
    </row>
    <row r="138" spans="1:5" ht="16.5" x14ac:dyDescent="0.3">
      <c r="A138" s="3"/>
      <c r="B138" s="3"/>
      <c r="C138" s="3"/>
      <c r="D138" s="3"/>
      <c r="E138" s="3"/>
    </row>
    <row r="139" spans="1:5" ht="16.5" x14ac:dyDescent="0.3">
      <c r="A139" s="3"/>
      <c r="B139" s="3"/>
      <c r="C139" s="3"/>
      <c r="D139" s="3"/>
      <c r="E139" s="3"/>
    </row>
    <row r="140" spans="1:5" ht="16.5" x14ac:dyDescent="0.3">
      <c r="A140" s="3"/>
      <c r="B140" s="3"/>
      <c r="C140" s="3"/>
      <c r="D140" s="3"/>
      <c r="E140" s="3"/>
    </row>
    <row r="141" spans="1:5" ht="16.5" x14ac:dyDescent="0.3">
      <c r="A141" s="3"/>
      <c r="B141" s="3"/>
      <c r="C141" s="3"/>
      <c r="D141" s="3"/>
      <c r="E141" s="3"/>
    </row>
    <row r="142" spans="1:5" ht="16.5" x14ac:dyDescent="0.3">
      <c r="A142" s="3"/>
      <c r="B142" s="3"/>
      <c r="C142" s="3"/>
      <c r="D142" s="3"/>
      <c r="E142" s="3"/>
    </row>
    <row r="143" spans="1:5" ht="16.5" x14ac:dyDescent="0.3">
      <c r="A143" s="3"/>
      <c r="B143" s="3"/>
      <c r="C143" s="3"/>
      <c r="D143" s="3"/>
      <c r="E143" s="3"/>
    </row>
    <row r="144" spans="1:5" ht="16.5" x14ac:dyDescent="0.3">
      <c r="A144" s="3"/>
      <c r="B144" s="3"/>
      <c r="C144" s="3"/>
      <c r="D144" s="3"/>
      <c r="E144" s="3"/>
    </row>
    <row r="145" spans="1:5" ht="16.5" x14ac:dyDescent="0.3">
      <c r="A145" s="3"/>
      <c r="B145" s="3"/>
      <c r="C145" s="3"/>
      <c r="D145" s="3"/>
      <c r="E145" s="3"/>
    </row>
    <row r="146" spans="1:5" ht="16.5" x14ac:dyDescent="0.3">
      <c r="A146" s="3"/>
      <c r="B146" s="3"/>
      <c r="C146" s="3"/>
      <c r="D146" s="3"/>
      <c r="E146" s="3"/>
    </row>
    <row r="147" spans="1:5" ht="16.5" x14ac:dyDescent="0.3">
      <c r="A147" s="3"/>
      <c r="B147" s="3"/>
      <c r="C147" s="3"/>
      <c r="D147" s="3"/>
      <c r="E147" s="3"/>
    </row>
    <row r="148" spans="1:5" ht="16.5" x14ac:dyDescent="0.3">
      <c r="A148" s="3"/>
      <c r="B148" s="3"/>
      <c r="C148" s="3"/>
      <c r="D148" s="3"/>
      <c r="E148" s="3"/>
    </row>
    <row r="149" spans="1:5" ht="16.5" x14ac:dyDescent="0.3">
      <c r="A149" s="3"/>
      <c r="B149" s="3"/>
      <c r="C149" s="3"/>
      <c r="D149" s="3"/>
      <c r="E149" s="3"/>
    </row>
    <row r="150" spans="1:5" ht="16.5" x14ac:dyDescent="0.3">
      <c r="A150" s="3"/>
      <c r="B150" s="3"/>
      <c r="C150" s="3"/>
      <c r="D150" s="3"/>
      <c r="E150" s="3"/>
    </row>
    <row r="151" spans="1:5" ht="16.5" x14ac:dyDescent="0.3">
      <c r="A151" s="3"/>
      <c r="B151" s="3"/>
      <c r="C151" s="3"/>
      <c r="D151" s="3"/>
      <c r="E151" s="3"/>
    </row>
    <row r="152" spans="1:5" ht="16.5" x14ac:dyDescent="0.3">
      <c r="A152" s="3"/>
      <c r="B152" s="3"/>
      <c r="C152" s="3"/>
      <c r="D152" s="3"/>
      <c r="E152" s="3"/>
    </row>
    <row r="153" spans="1:5" ht="16.5" x14ac:dyDescent="0.3">
      <c r="A153" s="3"/>
      <c r="B153" s="3"/>
      <c r="C153" s="3"/>
      <c r="D153" s="3"/>
      <c r="E153" s="3"/>
    </row>
    <row r="154" spans="1:5" ht="16.5" x14ac:dyDescent="0.3">
      <c r="A154" s="3"/>
      <c r="B154" s="3"/>
      <c r="C154" s="3"/>
      <c r="D154" s="3"/>
      <c r="E154" s="3"/>
    </row>
    <row r="155" spans="1:5" ht="16.5" x14ac:dyDescent="0.3">
      <c r="A155" s="3"/>
      <c r="B155" s="3"/>
      <c r="C155" s="3"/>
      <c r="D155" s="3"/>
      <c r="E155" s="3"/>
    </row>
    <row r="156" spans="1:5" ht="16.5" x14ac:dyDescent="0.3">
      <c r="A156" s="3"/>
      <c r="B156" s="3"/>
      <c r="C156" s="3"/>
      <c r="D156" s="3"/>
      <c r="E156" s="3"/>
    </row>
    <row r="157" spans="1:5" ht="16.5" x14ac:dyDescent="0.3">
      <c r="A157" s="3"/>
      <c r="B157" s="3"/>
      <c r="C157" s="3"/>
      <c r="D157" s="3"/>
      <c r="E157" s="3"/>
    </row>
    <row r="158" spans="1:5" ht="16.5" x14ac:dyDescent="0.3">
      <c r="A158" s="3"/>
      <c r="B158" s="3"/>
      <c r="C158" s="3"/>
      <c r="D158" s="3"/>
      <c r="E158" s="3"/>
    </row>
    <row r="159" spans="1:5" ht="16.5" x14ac:dyDescent="0.3">
      <c r="A159" s="3"/>
      <c r="B159" s="3"/>
      <c r="C159" s="3"/>
      <c r="D159" s="3"/>
      <c r="E159" s="3"/>
    </row>
    <row r="160" spans="1:5" ht="16.5" x14ac:dyDescent="0.3">
      <c r="A160" s="3"/>
      <c r="B160" s="3"/>
      <c r="C160" s="3"/>
      <c r="D160" s="3"/>
      <c r="E160" s="3"/>
    </row>
    <row r="161" spans="1:5" ht="16.5" x14ac:dyDescent="0.3">
      <c r="A161" s="3"/>
      <c r="B161" s="3"/>
      <c r="C161" s="3"/>
      <c r="D161" s="3"/>
      <c r="E161" s="3"/>
    </row>
    <row r="162" spans="1:5" ht="16.5" x14ac:dyDescent="0.3">
      <c r="A162" s="3"/>
      <c r="B162" s="3"/>
      <c r="C162" s="3"/>
      <c r="D162" s="3"/>
      <c r="E162" s="3"/>
    </row>
    <row r="163" spans="1:5" ht="16.5" x14ac:dyDescent="0.3">
      <c r="A163" s="3"/>
      <c r="B163" s="3"/>
      <c r="C163" s="3"/>
      <c r="D163" s="3"/>
      <c r="E163" s="3"/>
    </row>
    <row r="164" spans="1:5" ht="16.5" x14ac:dyDescent="0.3">
      <c r="A164" s="3"/>
      <c r="B164" s="3"/>
      <c r="C164" s="3"/>
      <c r="D164" s="3"/>
      <c r="E164" s="3"/>
    </row>
    <row r="165" spans="1:5" ht="16.5" x14ac:dyDescent="0.3">
      <c r="A165" s="3"/>
      <c r="B165" s="3"/>
      <c r="C165" s="3"/>
      <c r="D165" s="3"/>
      <c r="E165" s="3"/>
    </row>
    <row r="166" spans="1:5" ht="16.5" x14ac:dyDescent="0.3">
      <c r="A166" s="3"/>
      <c r="B166" s="3"/>
      <c r="C166" s="3"/>
      <c r="D166" s="3"/>
      <c r="E166" s="3"/>
    </row>
    <row r="167" spans="1:5" ht="16.5" x14ac:dyDescent="0.3">
      <c r="A167" s="3"/>
      <c r="B167" s="3"/>
      <c r="C167" s="3"/>
      <c r="D167" s="3"/>
      <c r="E167" s="3"/>
    </row>
    <row r="168" spans="1:5" ht="16.5" x14ac:dyDescent="0.3">
      <c r="A168" s="3"/>
      <c r="B168" s="3"/>
      <c r="C168" s="3"/>
      <c r="D168" s="3"/>
      <c r="E168" s="3"/>
    </row>
    <row r="169" spans="1:5" ht="16.5" x14ac:dyDescent="0.3">
      <c r="A169" s="3"/>
      <c r="B169" s="3"/>
      <c r="C169" s="3"/>
      <c r="D169" s="3"/>
      <c r="E169" s="3"/>
    </row>
    <row r="170" spans="1:5" ht="16.5" x14ac:dyDescent="0.3">
      <c r="A170" s="3"/>
      <c r="B170" s="3"/>
      <c r="C170" s="3"/>
      <c r="D170" s="3"/>
      <c r="E170" s="3"/>
    </row>
    <row r="171" spans="1:5" ht="16.5" x14ac:dyDescent="0.3">
      <c r="A171" s="3"/>
      <c r="B171" s="3"/>
      <c r="C171" s="3"/>
      <c r="D171" s="3"/>
      <c r="E171" s="3"/>
    </row>
    <row r="172" spans="1:5" ht="16.5" x14ac:dyDescent="0.3">
      <c r="A172" s="3"/>
      <c r="B172" s="3"/>
      <c r="C172" s="3"/>
      <c r="D172" s="3"/>
      <c r="E172" s="3"/>
    </row>
    <row r="173" spans="1:5" ht="16.5" x14ac:dyDescent="0.3">
      <c r="A173" s="3"/>
      <c r="B173" s="3"/>
      <c r="C173" s="3"/>
      <c r="D173" s="3"/>
      <c r="E173" s="3"/>
    </row>
    <row r="174" spans="1:5" ht="16.5" x14ac:dyDescent="0.3">
      <c r="A174" s="3"/>
      <c r="B174" s="3"/>
      <c r="C174" s="3"/>
      <c r="D174" s="3"/>
      <c r="E174" s="3"/>
    </row>
    <row r="175" spans="1:5" ht="16.5" x14ac:dyDescent="0.3">
      <c r="A175" s="3"/>
      <c r="B175" s="3"/>
      <c r="C175" s="3"/>
      <c r="D175" s="3"/>
      <c r="E175" s="3"/>
    </row>
    <row r="176" spans="1:5" ht="16.5" x14ac:dyDescent="0.3">
      <c r="A176" s="3"/>
      <c r="B176" s="3"/>
      <c r="C176" s="3"/>
      <c r="D176" s="3"/>
      <c r="E176" s="3"/>
    </row>
    <row r="177" spans="1:5" ht="16.5" x14ac:dyDescent="0.3">
      <c r="A177" s="3"/>
      <c r="B177" s="3"/>
      <c r="C177" s="3"/>
      <c r="D177" s="3"/>
      <c r="E177" s="3"/>
    </row>
    <row r="178" spans="1:5" ht="16.5" x14ac:dyDescent="0.3">
      <c r="A178" s="3"/>
      <c r="B178" s="3"/>
      <c r="C178" s="3"/>
      <c r="D178" s="3"/>
      <c r="E178" s="3"/>
    </row>
    <row r="179" spans="1:5" ht="16.5" x14ac:dyDescent="0.3">
      <c r="A179" s="3"/>
      <c r="B179" s="3"/>
      <c r="C179" s="3"/>
      <c r="D179" s="3"/>
      <c r="E179" s="3"/>
    </row>
    <row r="180" spans="1:5" ht="16.5" x14ac:dyDescent="0.3">
      <c r="A180" s="3"/>
      <c r="B180" s="3"/>
      <c r="C180" s="3"/>
      <c r="D180" s="3"/>
      <c r="E180" s="3"/>
    </row>
    <row r="181" spans="1:5" ht="16.5" x14ac:dyDescent="0.3">
      <c r="A181" s="3"/>
      <c r="B181" s="3"/>
      <c r="C181" s="3"/>
      <c r="D181" s="3"/>
      <c r="E181" s="3"/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D61F-FCCC-44E1-AC01-8138BF06AE29}">
  <dimension ref="A1:BK307"/>
  <sheetViews>
    <sheetView zoomScale="96" zoomScaleNormal="96" workbookViewId="0">
      <selection activeCell="P15" sqref="P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21 - 28</v>
      </c>
      <c r="G2" s="65">
        <f>Y4</f>
        <v>21</v>
      </c>
      <c r="H2" s="22">
        <f t="shared" ref="H2:H14" si="1">G2+$Y$3</f>
        <v>28</v>
      </c>
      <c r="I2" s="54">
        <f t="shared" ref="I2:I14" si="2">COUNTIF($B$3:$B$86, "&lt;"&amp;H2)</f>
        <v>1</v>
      </c>
      <c r="J2" s="23">
        <f>I2</f>
        <v>1</v>
      </c>
      <c r="K2" s="24">
        <f t="shared" ref="K2:K14" si="3">J2/$J$15</f>
        <v>3.5714285714285712E-2</v>
      </c>
      <c r="L2" s="25">
        <f t="shared" ref="L2:L14" si="4">I2/$J$15</f>
        <v>3.5714285714285712E-2</v>
      </c>
      <c r="N2" s="64" t="s">
        <v>8</v>
      </c>
      <c r="O2" s="63">
        <f>AVERAGE($B$3:$B$86)</f>
        <v>48.642857142857146</v>
      </c>
      <c r="P2" s="63">
        <f>AVERAGE($B$3:$B$86)</f>
        <v>48.642857142857146</v>
      </c>
      <c r="Q2" s="63">
        <f>AVERAGE($B$3:$B$86)</f>
        <v>48.642857142857146</v>
      </c>
      <c r="R2" s="63">
        <f>AVERAGE($D$3:$D$86)</f>
        <v>48.642857142857146</v>
      </c>
      <c r="V2" s="12" t="s">
        <v>27</v>
      </c>
      <c r="Y2" s="12">
        <f>ROUND(O6/10,0)</f>
        <v>7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63</v>
      </c>
      <c r="C3" s="27">
        <v>21</v>
      </c>
      <c r="D3" s="28">
        <v>32</v>
      </c>
      <c r="E3" s="56">
        <v>34</v>
      </c>
      <c r="F3" s="30" t="str">
        <f t="shared" si="0"/>
        <v>28 - 35</v>
      </c>
      <c r="G3" s="31">
        <f t="shared" ref="G3:G14" si="5">H2</f>
        <v>28</v>
      </c>
      <c r="H3" s="32">
        <f t="shared" si="1"/>
        <v>35</v>
      </c>
      <c r="I3" s="54">
        <f t="shared" si="2"/>
        <v>4</v>
      </c>
      <c r="J3" s="58">
        <f t="shared" ref="J3:J14" si="6">I3-I2</f>
        <v>3</v>
      </c>
      <c r="K3" s="47">
        <f t="shared" si="3"/>
        <v>0.10714285714285714</v>
      </c>
      <c r="L3" s="34">
        <f t="shared" si="4"/>
        <v>0.14285714285714285</v>
      </c>
      <c r="N3" s="49" t="s">
        <v>24</v>
      </c>
      <c r="O3" s="52">
        <f>MEDIAN(B$3:B$86)</f>
        <v>44.5</v>
      </c>
      <c r="P3" s="52">
        <f>MEDIAN(C$3:C$86)</f>
        <v>44.5</v>
      </c>
      <c r="Q3" s="52">
        <f>MEDIAN(D$3:D$86)</f>
        <v>44.5</v>
      </c>
      <c r="R3" s="52">
        <f>MEDIAN(E$3:E$86)</f>
        <v>44.5</v>
      </c>
      <c r="V3" s="12" t="s">
        <v>28</v>
      </c>
      <c r="Y3" s="12">
        <f>ROUND(Y2,-LEN(Y2)+1)</f>
        <v>7</v>
      </c>
      <c r="AN3" s="15">
        <v>1</v>
      </c>
      <c r="AO3" s="15">
        <f t="shared" ref="AO3:AO30" ca="1" si="7">ABS(_xlfn.NORM.INV(RAND(),$AQ$1,$AS$1))</f>
        <v>28.499140709072826</v>
      </c>
      <c r="AP3" s="15">
        <f ca="1">SMALL($AO$3:$AO$30,ROWS(AO$3:AO3))</f>
        <v>17.21398187426448</v>
      </c>
      <c r="AQ3" s="35">
        <f t="shared" ref="AQ3:AQ30" ca="1" si="8">AR3+RAND()</f>
        <v>1.9201527316949463</v>
      </c>
      <c r="AR3" s="35">
        <v>1</v>
      </c>
      <c r="AS3" s="4">
        <f t="shared" ref="AS3:AS30" ca="1" si="9">ROUNDUP(AP3*AQ3,0)</f>
        <v>34</v>
      </c>
      <c r="AT3" s="4">
        <f t="shared" ref="AT3:AT30" ca="1" si="10">RAND()</f>
        <v>0.75079060400846009</v>
      </c>
      <c r="AU3" s="4">
        <f ca="1">INDEX($AS$3:$AS$30,MATCH(SMALL($AT$3:$AT$30,ROWS(AT$3:AT3)),$AT$3:$AT$30,0))</f>
        <v>78</v>
      </c>
      <c r="AV3" s="4">
        <f ca="1">SMALL($AS$3:$AS$30,ROWS(AV$3:AV3))</f>
        <v>27</v>
      </c>
      <c r="AW3" s="12">
        <f ca="1">VLOOKUP(SMALL($BB$3:$BB$16,AX3),$BB$3:$BC$30,2,0)</f>
        <v>52</v>
      </c>
      <c r="AX3" s="12">
        <v>1</v>
      </c>
      <c r="BA3" s="12">
        <v>1</v>
      </c>
      <c r="BB3" s="12">
        <f t="shared" ref="BB3:BB30" ca="1" si="11">RAND()</f>
        <v>0.38684130219213442</v>
      </c>
      <c r="BC3" s="12">
        <f t="shared" ref="BC3:BC30" ca="1" si="12">AV3</f>
        <v>27</v>
      </c>
    </row>
    <row r="4" spans="1:55" ht="17.25" thickBot="1" x14ac:dyDescent="0.35">
      <c r="A4" s="1">
        <v>2</v>
      </c>
      <c r="B4" s="26">
        <v>36</v>
      </c>
      <c r="C4" s="27">
        <v>28</v>
      </c>
      <c r="D4" s="28">
        <v>40</v>
      </c>
      <c r="E4" s="56">
        <v>82</v>
      </c>
      <c r="F4" s="30" t="str">
        <f t="shared" si="0"/>
        <v>35 - 42</v>
      </c>
      <c r="G4" s="31">
        <f t="shared" si="5"/>
        <v>35</v>
      </c>
      <c r="H4" s="32">
        <f t="shared" si="1"/>
        <v>42</v>
      </c>
      <c r="I4" s="54">
        <f t="shared" si="2"/>
        <v>11</v>
      </c>
      <c r="J4" s="58">
        <f t="shared" si="6"/>
        <v>7</v>
      </c>
      <c r="K4" s="47">
        <f t="shared" si="3"/>
        <v>0.25</v>
      </c>
      <c r="L4" s="34">
        <f t="shared" si="4"/>
        <v>0.39285714285714285</v>
      </c>
      <c r="N4" s="62" t="s">
        <v>9</v>
      </c>
      <c r="O4" s="61">
        <f>MAX(B$3:B$86)</f>
        <v>88</v>
      </c>
      <c r="P4" s="61">
        <f>MAX(C$3:C$86)</f>
        <v>88</v>
      </c>
      <c r="Q4" s="61">
        <f>MAX(D$3:D$86)</f>
        <v>88</v>
      </c>
      <c r="R4" s="61">
        <f>MAX(E$3:E$86)</f>
        <v>88</v>
      </c>
      <c r="V4" s="12" t="s">
        <v>29</v>
      </c>
      <c r="Y4" s="12">
        <f>Y3*INT(O5/Y3)</f>
        <v>21</v>
      </c>
      <c r="AN4" s="15">
        <v>2</v>
      </c>
      <c r="AO4" s="15">
        <f t="shared" ca="1" si="7"/>
        <v>34.034350467676781</v>
      </c>
      <c r="AP4" s="15">
        <f ca="1">SMALL($AO$3:$AO$30,ROWS(AO$3:AO4))</f>
        <v>20.185851853703085</v>
      </c>
      <c r="AQ4" s="35">
        <f t="shared" ca="1" si="8"/>
        <v>2.3144959020484412</v>
      </c>
      <c r="AR4" s="35">
        <v>1.5</v>
      </c>
      <c r="AS4" s="4">
        <f t="shared" ca="1" si="9"/>
        <v>47</v>
      </c>
      <c r="AT4" s="4">
        <f t="shared" ca="1" si="10"/>
        <v>0.48941728573664733</v>
      </c>
      <c r="AU4" s="4">
        <f ca="1">INDEX($AS$3:$AS$30,MATCH(SMALL($AT$3:$AT$30,ROWS(AT$3:AT4)),$AT$3:$AT$30,0))</f>
        <v>39</v>
      </c>
      <c r="AV4" s="4">
        <f ca="1">SMALL($AS$3:$AS$30,ROWS(AV$3:AV4))</f>
        <v>29</v>
      </c>
      <c r="AW4" s="12">
        <f ca="1">VLOOKUP(SMALL($BB$17:$BB$30,AX4),$BB$17:$BC$30,2,0)</f>
        <v>66</v>
      </c>
      <c r="AX4" s="12">
        <v>1</v>
      </c>
      <c r="BA4" s="12">
        <v>2</v>
      </c>
      <c r="BB4" s="12">
        <f t="shared" ca="1" si="11"/>
        <v>0.37694844486688417</v>
      </c>
      <c r="BC4" s="12">
        <f t="shared" ca="1" si="12"/>
        <v>29</v>
      </c>
    </row>
    <row r="5" spans="1:55" ht="17.25" thickBot="1" x14ac:dyDescent="0.35">
      <c r="A5" s="1">
        <v>3</v>
      </c>
      <c r="B5" s="26">
        <v>54</v>
      </c>
      <c r="C5" s="27">
        <v>32</v>
      </c>
      <c r="D5" s="28">
        <v>44</v>
      </c>
      <c r="E5" s="56">
        <v>88</v>
      </c>
      <c r="F5" s="30" t="str">
        <f t="shared" si="0"/>
        <v>42 - 49</v>
      </c>
      <c r="G5" s="31">
        <f t="shared" si="5"/>
        <v>42</v>
      </c>
      <c r="H5" s="32">
        <f t="shared" si="1"/>
        <v>49</v>
      </c>
      <c r="I5" s="54">
        <f t="shared" si="2"/>
        <v>17</v>
      </c>
      <c r="J5" s="58">
        <f t="shared" si="6"/>
        <v>6</v>
      </c>
      <c r="K5" s="47">
        <f t="shared" si="3"/>
        <v>0.21428571428571427</v>
      </c>
      <c r="L5" s="34">
        <f t="shared" si="4"/>
        <v>0.6071428571428571</v>
      </c>
      <c r="N5" s="62" t="s">
        <v>10</v>
      </c>
      <c r="O5" s="61">
        <f>MIN(B$3:B$84)</f>
        <v>21</v>
      </c>
      <c r="P5" s="61">
        <f>MIN(C$3:C$84)</f>
        <v>21</v>
      </c>
      <c r="Q5" s="61">
        <f>MIN(D$3:D$84)</f>
        <v>21</v>
      </c>
      <c r="R5" s="61">
        <f>MIN(E$3:E$84)</f>
        <v>21</v>
      </c>
      <c r="V5" s="12" t="s">
        <v>26</v>
      </c>
      <c r="Y5" s="12">
        <f>ROUNDUP(O4/Y3,0)</f>
        <v>13</v>
      </c>
      <c r="AN5" s="15">
        <v>3</v>
      </c>
      <c r="AO5" s="15">
        <f t="shared" ca="1" si="7"/>
        <v>40.869991318114437</v>
      </c>
      <c r="AP5" s="15">
        <f ca="1">SMALL($AO$3:$AO$30,ROWS(AO$3:AO5))</f>
        <v>20.551128367400544</v>
      </c>
      <c r="AQ5" s="35">
        <f t="shared" ca="1" si="8"/>
        <v>2.4818664077167947</v>
      </c>
      <c r="AR5" s="35">
        <v>2</v>
      </c>
      <c r="AS5" s="4">
        <f t="shared" ca="1" si="9"/>
        <v>52</v>
      </c>
      <c r="AT5" s="4">
        <f t="shared" ca="1" si="10"/>
        <v>0.94988240315332884</v>
      </c>
      <c r="AU5" s="4">
        <f ca="1">INDEX($AS$3:$AS$30,MATCH(SMALL($AT$3:$AT$30,ROWS(AT$3:AT5)),$AT$3:$AT$30,0))</f>
        <v>30</v>
      </c>
      <c r="AV5" s="4">
        <f ca="1">SMALL($AS$3:$AS$30,ROWS(AV$3:AV5))</f>
        <v>30</v>
      </c>
      <c r="AW5" s="12">
        <f ca="1">VLOOKUP(SMALL($BB$17:$BB$30,AX5),$BB$17:$BC$30,2,0)</f>
        <v>63</v>
      </c>
      <c r="AX5" s="12">
        <v>2</v>
      </c>
      <c r="BA5" s="12">
        <v>3</v>
      </c>
      <c r="BB5" s="12">
        <f t="shared" ca="1" si="11"/>
        <v>0.8700637520208393</v>
      </c>
      <c r="BC5" s="12">
        <f t="shared" ca="1" si="12"/>
        <v>30</v>
      </c>
    </row>
    <row r="6" spans="1:55" ht="17.25" thickBot="1" x14ac:dyDescent="0.35">
      <c r="A6" s="1">
        <v>4</v>
      </c>
      <c r="B6" s="26">
        <v>50</v>
      </c>
      <c r="C6" s="27">
        <v>34</v>
      </c>
      <c r="D6" s="28">
        <v>21</v>
      </c>
      <c r="E6" s="56">
        <v>21</v>
      </c>
      <c r="F6" s="30" t="str">
        <f t="shared" si="0"/>
        <v>49 - 56</v>
      </c>
      <c r="G6" s="31">
        <f t="shared" si="5"/>
        <v>49</v>
      </c>
      <c r="H6" s="32">
        <f t="shared" si="1"/>
        <v>56</v>
      </c>
      <c r="I6" s="54">
        <f t="shared" si="2"/>
        <v>21</v>
      </c>
      <c r="J6" s="58">
        <f t="shared" si="6"/>
        <v>4</v>
      </c>
      <c r="K6" s="47">
        <f t="shared" si="3"/>
        <v>0.14285714285714285</v>
      </c>
      <c r="L6" s="34">
        <f t="shared" si="4"/>
        <v>0.75</v>
      </c>
      <c r="N6" s="62" t="s">
        <v>1</v>
      </c>
      <c r="O6" s="61">
        <f>O4-O5</f>
        <v>67</v>
      </c>
      <c r="P6" s="61">
        <f>P4-P5</f>
        <v>67</v>
      </c>
      <c r="Q6" s="61">
        <f>Q4-Q5</f>
        <v>67</v>
      </c>
      <c r="R6" s="61">
        <f>R4-R5</f>
        <v>67</v>
      </c>
      <c r="V6" s="12" t="s">
        <v>30</v>
      </c>
      <c r="Y6" s="12">
        <f>Y5*Y3</f>
        <v>91</v>
      </c>
      <c r="AN6" s="15">
        <v>4</v>
      </c>
      <c r="AO6" s="15">
        <f t="shared" ca="1" si="7"/>
        <v>34.887416439189394</v>
      </c>
      <c r="AP6" s="15">
        <f ca="1">SMALL($AO$3:$AO$30,ROWS(AO$3:AO6))</f>
        <v>21.851086097645389</v>
      </c>
      <c r="AQ6" s="35">
        <f t="shared" ca="1" si="8"/>
        <v>1.3514395343529624</v>
      </c>
      <c r="AR6" s="35">
        <v>1</v>
      </c>
      <c r="AS6" s="4">
        <f t="shared" ca="1" si="9"/>
        <v>30</v>
      </c>
      <c r="AT6" s="4">
        <f t="shared" ca="1" si="10"/>
        <v>0.11559584408212975</v>
      </c>
      <c r="AU6" s="4">
        <f ca="1">INDEX($AS$3:$AS$30,MATCH(SMALL($AT$3:$AT$30,ROWS(AT$3:AT6)),$AT$3:$AT$30,0))</f>
        <v>27</v>
      </c>
      <c r="AV6" s="4">
        <f ca="1">SMALL($AS$3:$AS$30,ROWS(AV$3:AV6))</f>
        <v>30</v>
      </c>
      <c r="AW6" s="12">
        <f ca="1">VLOOKUP(SMALL($BB$3:$BB$16,AX6),$BB$3:$BC$30,2,0)</f>
        <v>34</v>
      </c>
      <c r="AX6" s="12">
        <v>2</v>
      </c>
      <c r="BA6" s="12">
        <v>4</v>
      </c>
      <c r="BB6" s="12">
        <f t="shared" ca="1" si="11"/>
        <v>0.20552047937128159</v>
      </c>
      <c r="BC6" s="12">
        <f t="shared" ca="1" si="12"/>
        <v>30</v>
      </c>
    </row>
    <row r="7" spans="1:55" ht="17.25" thickBot="1" x14ac:dyDescent="0.35">
      <c r="A7" s="1">
        <v>5</v>
      </c>
      <c r="B7" s="26">
        <v>40</v>
      </c>
      <c r="C7" s="27">
        <v>36</v>
      </c>
      <c r="D7" s="28">
        <v>34</v>
      </c>
      <c r="E7" s="56">
        <v>28</v>
      </c>
      <c r="F7" s="30" t="str">
        <f t="shared" si="0"/>
        <v>56 - 63</v>
      </c>
      <c r="G7" s="31">
        <f t="shared" si="5"/>
        <v>56</v>
      </c>
      <c r="H7" s="32">
        <f t="shared" si="1"/>
        <v>63</v>
      </c>
      <c r="I7" s="54">
        <f t="shared" si="2"/>
        <v>23</v>
      </c>
      <c r="J7" s="58">
        <f t="shared" si="6"/>
        <v>2</v>
      </c>
      <c r="K7" s="47">
        <f t="shared" si="3"/>
        <v>7.1428571428571425E-2</v>
      </c>
      <c r="L7" s="34">
        <f t="shared" si="4"/>
        <v>0.8214285714285714</v>
      </c>
      <c r="N7" s="62" t="s">
        <v>11</v>
      </c>
      <c r="O7" s="61">
        <f>_xlfn.STDEV.S(B$3:B$86)</f>
        <v>15.568758569206576</v>
      </c>
      <c r="P7" s="61">
        <f>_xlfn.STDEV.S(C$3:C$86)</f>
        <v>15.568758569206576</v>
      </c>
      <c r="Q7" s="61">
        <f>_xlfn.STDEV.S(D$3:D$86)</f>
        <v>15.568758569206576</v>
      </c>
      <c r="R7" s="61">
        <f>_xlfn.STDEV.S(E$3:E$86)</f>
        <v>15.568758569206576</v>
      </c>
      <c r="V7" s="12" t="s">
        <v>31</v>
      </c>
      <c r="Y7" s="12">
        <v>4</v>
      </c>
      <c r="AN7" s="15">
        <v>5</v>
      </c>
      <c r="AO7" s="15">
        <f t="shared" ca="1" si="7"/>
        <v>23.546026470791254</v>
      </c>
      <c r="AP7" s="15">
        <f ca="1">SMALL($AO$3:$AO$30,ROWS(AO$3:AO7))</f>
        <v>22.272387677545197</v>
      </c>
      <c r="AQ7" s="35">
        <f t="shared" ca="1" si="8"/>
        <v>1.209578844594337</v>
      </c>
      <c r="AR7" s="35">
        <f t="shared" ref="AR7:AR30" si="13">AR3</f>
        <v>1</v>
      </c>
      <c r="AS7" s="4">
        <f t="shared" ca="1" si="9"/>
        <v>27</v>
      </c>
      <c r="AT7" s="4">
        <f t="shared" ca="1" si="10"/>
        <v>0.15081734625724541</v>
      </c>
      <c r="AU7" s="4">
        <f ca="1">INDEX($AS$3:$AS$30,MATCH(SMALL($AT$3:$AT$30,ROWS(AT$3:AT7)),$AT$3:$AT$30,0))</f>
        <v>30</v>
      </c>
      <c r="AV7" s="4">
        <f ca="1">SMALL($AS$3:$AS$30,ROWS(AV$3:AV7))</f>
        <v>32</v>
      </c>
      <c r="AW7" s="12">
        <f ca="1">VLOOKUP(SMALL($BB$3:$BB$16,AX7),$BB$3:$BC$30,2,0)</f>
        <v>50</v>
      </c>
      <c r="AX7" s="12">
        <f t="shared" ref="AX7:AX30" si="14">2+AX3</f>
        <v>3</v>
      </c>
      <c r="BA7" s="12">
        <v>5</v>
      </c>
      <c r="BB7" s="12">
        <f t="shared" ca="1" si="11"/>
        <v>0.56219118360858344</v>
      </c>
      <c r="BC7" s="12">
        <f t="shared" ca="1" si="12"/>
        <v>32</v>
      </c>
    </row>
    <row r="8" spans="1:55" ht="17.25" thickBot="1" x14ac:dyDescent="0.35">
      <c r="A8" s="1">
        <v>6</v>
      </c>
      <c r="B8" s="26">
        <v>44</v>
      </c>
      <c r="C8" s="27">
        <v>37</v>
      </c>
      <c r="D8" s="28">
        <v>37</v>
      </c>
      <c r="E8" s="56">
        <v>54</v>
      </c>
      <c r="F8" s="30" t="str">
        <f t="shared" si="0"/>
        <v>63 - 70</v>
      </c>
      <c r="G8" s="31">
        <f t="shared" si="5"/>
        <v>63</v>
      </c>
      <c r="H8" s="32">
        <f t="shared" si="1"/>
        <v>70</v>
      </c>
      <c r="I8" s="54">
        <f t="shared" si="2"/>
        <v>24</v>
      </c>
      <c r="J8" s="58">
        <f t="shared" si="6"/>
        <v>1</v>
      </c>
      <c r="K8" s="47">
        <f t="shared" si="3"/>
        <v>3.5714285714285712E-2</v>
      </c>
      <c r="L8" s="34">
        <f t="shared" si="4"/>
        <v>0.8571428571428571</v>
      </c>
      <c r="N8" s="62" t="s">
        <v>12</v>
      </c>
      <c r="O8" s="61">
        <f>O7/O2</f>
        <v>0.32006258438897511</v>
      </c>
      <c r="P8" s="61">
        <f>P7/P2</f>
        <v>0.32006258438897511</v>
      </c>
      <c r="Q8" s="61">
        <f>Q7/Q2</f>
        <v>0.32006258438897511</v>
      </c>
      <c r="R8" s="61">
        <f>R7/R2</f>
        <v>0.32006258438897511</v>
      </c>
      <c r="AN8" s="15">
        <v>6</v>
      </c>
      <c r="AO8" s="15">
        <f t="shared" ca="1" si="7"/>
        <v>20.185851853703085</v>
      </c>
      <c r="AP8" s="15">
        <f ca="1">SMALL($AO$3:$AO$30,ROWS(AO$3:AO8))</f>
        <v>23.546026470791254</v>
      </c>
      <c r="AQ8" s="35">
        <f t="shared" ca="1" si="8"/>
        <v>1.5725104227363453</v>
      </c>
      <c r="AR8" s="35">
        <f t="shared" si="13"/>
        <v>1.5</v>
      </c>
      <c r="AS8" s="4">
        <f t="shared" ca="1" si="9"/>
        <v>38</v>
      </c>
      <c r="AT8" s="4">
        <f t="shared" ca="1" si="10"/>
        <v>0.77632374685462036</v>
      </c>
      <c r="AU8" s="4">
        <f ca="1">INDEX($AS$3:$AS$30,MATCH(SMALL($AT$3:$AT$30,ROWS(AT$3:AT8)),$AT$3:$AT$30,0))</f>
        <v>56</v>
      </c>
      <c r="AV8" s="4">
        <f ca="1">SMALL($AS$3:$AS$30,ROWS(AV$3:AV8))</f>
        <v>34</v>
      </c>
      <c r="AW8" s="12">
        <f ca="1">VLOOKUP(SMALL($BB$17:$BB$30,AX8),$BB$17:$BC$30,2,0)</f>
        <v>54</v>
      </c>
      <c r="AX8" s="12">
        <f t="shared" si="14"/>
        <v>3</v>
      </c>
      <c r="BA8" s="12">
        <v>6</v>
      </c>
      <c r="BB8" s="12">
        <f t="shared" ca="1" si="11"/>
        <v>0.16161622612828719</v>
      </c>
      <c r="BC8" s="12">
        <f t="shared" ca="1" si="12"/>
        <v>34</v>
      </c>
    </row>
    <row r="9" spans="1:55" ht="17.25" thickBot="1" x14ac:dyDescent="0.35">
      <c r="A9" s="1">
        <v>7</v>
      </c>
      <c r="B9" s="26">
        <v>58</v>
      </c>
      <c r="C9" s="27">
        <v>39</v>
      </c>
      <c r="D9" s="28">
        <v>55</v>
      </c>
      <c r="E9" s="56">
        <v>46</v>
      </c>
      <c r="F9" s="30" t="str">
        <f t="shared" si="0"/>
        <v>70 - 77</v>
      </c>
      <c r="G9" s="31">
        <f t="shared" si="5"/>
        <v>70</v>
      </c>
      <c r="H9" s="32">
        <f t="shared" si="1"/>
        <v>77</v>
      </c>
      <c r="I9" s="54">
        <f t="shared" si="2"/>
        <v>26</v>
      </c>
      <c r="J9" s="58">
        <f t="shared" si="6"/>
        <v>2</v>
      </c>
      <c r="K9" s="47">
        <f t="shared" si="3"/>
        <v>7.1428571428571425E-2</v>
      </c>
      <c r="L9" s="34">
        <f t="shared" si="4"/>
        <v>0.9285714285714286</v>
      </c>
      <c r="N9" s="49" t="s">
        <v>25</v>
      </c>
      <c r="O9" s="50">
        <f>O2/O3</f>
        <v>1.0930979133226324</v>
      </c>
      <c r="P9" s="50">
        <f>P2/P3</f>
        <v>1.0930979133226324</v>
      </c>
      <c r="Q9" s="50">
        <f>Q2/Q3</f>
        <v>1.0930979133226324</v>
      </c>
      <c r="R9" s="50">
        <f>R2/R3</f>
        <v>1.0930979133226324</v>
      </c>
      <c r="AN9" s="15">
        <v>8</v>
      </c>
      <c r="AO9" s="15">
        <f t="shared" ca="1" si="7"/>
        <v>29.218351769511443</v>
      </c>
      <c r="AP9" s="15">
        <f ca="1">SMALL($AO$3:$AO$30,ROWS(AO$3:AO9))</f>
        <v>23.572129874850493</v>
      </c>
      <c r="AQ9" s="35">
        <f t="shared" ca="1" si="8"/>
        <v>2.6516513042696843</v>
      </c>
      <c r="AR9" s="35">
        <f t="shared" si="13"/>
        <v>2</v>
      </c>
      <c r="AS9" s="4">
        <f t="shared" ca="1" si="9"/>
        <v>63</v>
      </c>
      <c r="AT9" s="4">
        <f t="shared" ca="1" si="10"/>
        <v>0.64005993048165222</v>
      </c>
      <c r="AU9" s="4">
        <f ca="1">INDEX($AS$3:$AS$30,MATCH(SMALL($AT$3:$AT$30,ROWS(AT$3:AT9)),$AT$3:$AT$30,0))</f>
        <v>74</v>
      </c>
      <c r="AV9" s="4">
        <f ca="1">SMALL($AS$3:$AS$30,ROWS(AV$3:AV9))</f>
        <v>37</v>
      </c>
      <c r="AW9" s="12">
        <f ca="1">VLOOKUP(SMALL($BB$17:$BB$30,AX9),$BB$17:$BC$30,2,0)</f>
        <v>56</v>
      </c>
      <c r="AX9" s="12">
        <f t="shared" si="14"/>
        <v>4</v>
      </c>
      <c r="BA9" s="12">
        <v>7</v>
      </c>
      <c r="BB9" s="12">
        <f t="shared" ca="1" si="11"/>
        <v>0.99460169051152181</v>
      </c>
      <c r="BC9" s="12">
        <f t="shared" ca="1" si="12"/>
        <v>37</v>
      </c>
    </row>
    <row r="10" spans="1:55" ht="17.25" thickBot="1" x14ac:dyDescent="0.35">
      <c r="A10" s="1">
        <v>8</v>
      </c>
      <c r="B10" s="26">
        <v>21</v>
      </c>
      <c r="C10" s="27">
        <v>40</v>
      </c>
      <c r="D10" s="28">
        <v>36</v>
      </c>
      <c r="E10" s="56">
        <v>43</v>
      </c>
      <c r="F10" s="30" t="str">
        <f t="shared" si="0"/>
        <v>77 - 84</v>
      </c>
      <c r="G10" s="31">
        <f t="shared" si="5"/>
        <v>77</v>
      </c>
      <c r="H10" s="32">
        <f t="shared" si="1"/>
        <v>84</v>
      </c>
      <c r="I10" s="54">
        <f t="shared" si="2"/>
        <v>27</v>
      </c>
      <c r="J10" s="58">
        <f t="shared" si="6"/>
        <v>1</v>
      </c>
      <c r="K10" s="47">
        <f t="shared" si="3"/>
        <v>3.5714285714285712E-2</v>
      </c>
      <c r="L10" s="34">
        <f t="shared" si="4"/>
        <v>0.9642857142857143</v>
      </c>
      <c r="N10" s="60" t="s">
        <v>23</v>
      </c>
      <c r="O10" s="59">
        <f>O6/O2</f>
        <v>1.3773861967694565</v>
      </c>
      <c r="P10" s="59">
        <f>P6/P2</f>
        <v>1.3773861967694565</v>
      </c>
      <c r="Q10" s="59">
        <f>Q6/Q2</f>
        <v>1.3773861967694565</v>
      </c>
      <c r="R10" s="59">
        <f>R6/R2</f>
        <v>1.3773861967694565</v>
      </c>
      <c r="AN10" s="15">
        <v>7</v>
      </c>
      <c r="AO10" s="15">
        <f t="shared" ca="1" si="7"/>
        <v>30.542194747344382</v>
      </c>
      <c r="AP10" s="15">
        <f ca="1">SMALL($AO$3:$AO$30,ROWS(AO$3:AO10))</f>
        <v>23.643013304481066</v>
      </c>
      <c r="AQ10" s="35">
        <f t="shared" ca="1" si="8"/>
        <v>1.5608489132342069</v>
      </c>
      <c r="AR10" s="35">
        <f t="shared" si="13"/>
        <v>1</v>
      </c>
      <c r="AS10" s="4">
        <f t="shared" ca="1" si="9"/>
        <v>37</v>
      </c>
      <c r="AT10" s="4">
        <f t="shared" ca="1" si="10"/>
        <v>0.80510932879180941</v>
      </c>
      <c r="AU10" s="4">
        <f ca="1">INDEX($AS$3:$AS$30,MATCH(SMALL($AT$3:$AT$30,ROWS(AT$3:AT10)),$AT$3:$AT$30,0))</f>
        <v>72</v>
      </c>
      <c r="AV10" s="4">
        <f ca="1">SMALL($AS$3:$AS$30,ROWS(AV$3:AV10))</f>
        <v>38</v>
      </c>
      <c r="AW10" s="12">
        <f ca="1">VLOOKUP(SMALL($BB$3:$BB$16,AX10),$BB$3:$BC$30,2,0)</f>
        <v>30</v>
      </c>
      <c r="AX10" s="12">
        <f t="shared" si="14"/>
        <v>4</v>
      </c>
      <c r="BA10" s="12">
        <v>8</v>
      </c>
      <c r="BB10" s="12">
        <f t="shared" ca="1" si="11"/>
        <v>0.61314494704955202</v>
      </c>
      <c r="BC10" s="12">
        <f t="shared" ca="1" si="12"/>
        <v>38</v>
      </c>
    </row>
    <row r="11" spans="1:55" ht="17.25" thickBot="1" x14ac:dyDescent="0.35">
      <c r="A11" s="1">
        <v>9</v>
      </c>
      <c r="B11" s="26">
        <v>46</v>
      </c>
      <c r="C11" s="27">
        <v>40</v>
      </c>
      <c r="D11" s="28">
        <v>40</v>
      </c>
      <c r="E11" s="56">
        <v>36</v>
      </c>
      <c r="F11" s="30" t="str">
        <f t="shared" si="0"/>
        <v>84 - 91</v>
      </c>
      <c r="G11" s="31">
        <f t="shared" si="5"/>
        <v>84</v>
      </c>
      <c r="H11" s="32">
        <f t="shared" si="1"/>
        <v>91</v>
      </c>
      <c r="I11" s="54">
        <f t="shared" si="2"/>
        <v>28</v>
      </c>
      <c r="J11" s="58">
        <f t="shared" si="6"/>
        <v>1</v>
      </c>
      <c r="K11" s="47">
        <f t="shared" si="3"/>
        <v>3.5714285714285712E-2</v>
      </c>
      <c r="L11" s="34">
        <f t="shared" si="4"/>
        <v>1</v>
      </c>
      <c r="AN11" s="15">
        <v>12</v>
      </c>
      <c r="AO11" s="15">
        <f t="shared" ca="1" si="7"/>
        <v>21.851086097645389</v>
      </c>
      <c r="AP11" s="15">
        <f ca="1">SMALL($AO$3:$AO$30,ROWS(AO$3:AO11))</f>
        <v>24.425342424912891</v>
      </c>
      <c r="AQ11" s="35">
        <f t="shared" ca="1" si="8"/>
        <v>1.1653303071757566</v>
      </c>
      <c r="AR11" s="35">
        <f t="shared" si="13"/>
        <v>1</v>
      </c>
      <c r="AS11" s="4">
        <f t="shared" ca="1" si="9"/>
        <v>29</v>
      </c>
      <c r="AT11" s="4">
        <f t="shared" ca="1" si="10"/>
        <v>0.94462231922755002</v>
      </c>
      <c r="AU11" s="4">
        <f ca="1">INDEX($AS$3:$AS$30,MATCH(SMALL($AT$3:$AT$30,ROWS(AT$3:AT11)),$AT$3:$AT$30,0))</f>
        <v>63</v>
      </c>
      <c r="AV11" s="4">
        <f ca="1">SMALL($AS$3:$AS$30,ROWS(AV$3:AV11))</f>
        <v>39</v>
      </c>
      <c r="AW11" s="12">
        <f ca="1">VLOOKUP(SMALL($BB$3:$BB$16,AX11),$BB$3:$BC$30,2,0)</f>
        <v>45</v>
      </c>
      <c r="AX11" s="12">
        <f t="shared" si="14"/>
        <v>5</v>
      </c>
      <c r="BA11" s="12">
        <v>9</v>
      </c>
      <c r="BB11" s="12">
        <f t="shared" ca="1" si="11"/>
        <v>0.5556645378306827</v>
      </c>
      <c r="BC11" s="12">
        <f t="shared" ca="1" si="12"/>
        <v>39</v>
      </c>
    </row>
    <row r="12" spans="1:55" ht="17.25" thickBot="1" x14ac:dyDescent="0.35">
      <c r="A12" s="1">
        <v>10</v>
      </c>
      <c r="B12" s="26">
        <v>39</v>
      </c>
      <c r="C12" s="27">
        <v>40</v>
      </c>
      <c r="D12" s="28">
        <v>50</v>
      </c>
      <c r="E12" s="56">
        <v>60</v>
      </c>
      <c r="F12" s="30" t="str">
        <f t="shared" si="0"/>
        <v>91 - 98</v>
      </c>
      <c r="G12" s="31">
        <f t="shared" si="5"/>
        <v>91</v>
      </c>
      <c r="H12" s="32">
        <f t="shared" si="1"/>
        <v>98</v>
      </c>
      <c r="I12" s="54">
        <f t="shared" si="2"/>
        <v>28</v>
      </c>
      <c r="J12" s="58">
        <f t="shared" si="6"/>
        <v>0</v>
      </c>
      <c r="K12" s="47">
        <f t="shared" si="3"/>
        <v>0</v>
      </c>
      <c r="L12" s="34">
        <f t="shared" si="4"/>
        <v>1</v>
      </c>
      <c r="AN12" s="15">
        <v>9</v>
      </c>
      <c r="AO12" s="15">
        <f t="shared" ca="1" si="7"/>
        <v>28.504205601179731</v>
      </c>
      <c r="AP12" s="15">
        <f ca="1">SMALL($AO$3:$AO$30,ROWS(AO$3:AO12))</f>
        <v>25.240387861555991</v>
      </c>
      <c r="AQ12" s="35">
        <f t="shared" ca="1" si="8"/>
        <v>2.4862024478961726</v>
      </c>
      <c r="AR12" s="35">
        <f t="shared" si="13"/>
        <v>1.5</v>
      </c>
      <c r="AS12" s="4">
        <f t="shared" ca="1" si="9"/>
        <v>63</v>
      </c>
      <c r="AT12" s="4">
        <f t="shared" ca="1" si="10"/>
        <v>0.48908889194723981</v>
      </c>
      <c r="AU12" s="4">
        <f ca="1">INDEX($AS$3:$AS$30,MATCH(SMALL($AT$3:$AT$30,ROWS(AT$3:AT12)),$AT$3:$AT$30,0))</f>
        <v>47</v>
      </c>
      <c r="AV12" s="4">
        <f ca="1">SMALL($AS$3:$AS$30,ROWS(AV$3:AV12))</f>
        <v>45</v>
      </c>
      <c r="AW12" s="12">
        <f ca="1">VLOOKUP(SMALL($BB$17:$BB$30,AX12),$BB$17:$BC$30,2,0)</f>
        <v>56</v>
      </c>
      <c r="AX12" s="12">
        <f t="shared" si="14"/>
        <v>5</v>
      </c>
      <c r="BA12" s="12">
        <v>10</v>
      </c>
      <c r="BB12" s="12">
        <f t="shared" ca="1" si="11"/>
        <v>0.29943789602503657</v>
      </c>
      <c r="BC12" s="12">
        <f t="shared" ca="1" si="12"/>
        <v>45</v>
      </c>
    </row>
    <row r="13" spans="1:55" ht="17.25" thickBot="1" x14ac:dyDescent="0.35">
      <c r="A13" s="1">
        <v>11</v>
      </c>
      <c r="B13" s="26">
        <v>32</v>
      </c>
      <c r="C13" s="27">
        <v>41</v>
      </c>
      <c r="D13" s="28">
        <v>60</v>
      </c>
      <c r="E13" s="56">
        <v>63</v>
      </c>
      <c r="F13" s="30" t="str">
        <f t="shared" si="0"/>
        <v>98 - 105</v>
      </c>
      <c r="G13" s="31">
        <f t="shared" si="5"/>
        <v>98</v>
      </c>
      <c r="H13" s="32">
        <f t="shared" si="1"/>
        <v>105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30.228345132721493</v>
      </c>
      <c r="AP13" s="15">
        <f ca="1">SMALL($AO$3:$AO$30,ROWS(AO$3:AO13))</f>
        <v>26.007139288250343</v>
      </c>
      <c r="AQ13" s="35">
        <f t="shared" ca="1" si="8"/>
        <v>2.814821007188165</v>
      </c>
      <c r="AR13" s="35">
        <f t="shared" si="13"/>
        <v>2</v>
      </c>
      <c r="AS13" s="4">
        <f t="shared" ca="1" si="9"/>
        <v>74</v>
      </c>
      <c r="AT13" s="4">
        <f t="shared" ca="1" si="10"/>
        <v>0.51117765592166009</v>
      </c>
      <c r="AU13" s="4">
        <f ca="1">INDEX($AS$3:$AS$30,MATCH(SMALL($AT$3:$AT$30,ROWS(AT$3:AT13)),$AT$3:$AT$30,0))</f>
        <v>46</v>
      </c>
      <c r="AV13" s="4">
        <f ca="1">SMALL($AS$3:$AS$30,ROWS(AV$3:AV13))</f>
        <v>46</v>
      </c>
      <c r="AW13" s="12">
        <f ca="1">VLOOKUP(SMALL($BB$17:$BB$30,AX13),$BB$17:$BC$30,2,0)</f>
        <v>72</v>
      </c>
      <c r="AX13" s="12">
        <f t="shared" si="14"/>
        <v>6</v>
      </c>
      <c r="BA13" s="12">
        <v>11</v>
      </c>
      <c r="BB13" s="12">
        <f t="shared" ca="1" si="11"/>
        <v>0.39070625040424278</v>
      </c>
      <c r="BC13" s="12">
        <f t="shared" ca="1" si="12"/>
        <v>46</v>
      </c>
    </row>
    <row r="14" spans="1:55" ht="17.25" thickBot="1" x14ac:dyDescent="0.35">
      <c r="A14" s="1">
        <v>12</v>
      </c>
      <c r="B14" s="26">
        <v>70</v>
      </c>
      <c r="C14" s="27">
        <v>43</v>
      </c>
      <c r="D14" s="28">
        <v>39</v>
      </c>
      <c r="E14" s="56">
        <v>39</v>
      </c>
      <c r="F14" s="36" t="str">
        <f t="shared" si="0"/>
        <v>105 - 112</v>
      </c>
      <c r="G14" s="37">
        <f t="shared" si="5"/>
        <v>105</v>
      </c>
      <c r="H14" s="38">
        <f t="shared" si="1"/>
        <v>112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22.272387677545197</v>
      </c>
      <c r="AP14" s="15">
        <f ca="1">SMALL($AO$3:$AO$30,ROWS(AO$3:AO14))</f>
        <v>26.75733417269808</v>
      </c>
      <c r="AQ14" s="35">
        <f t="shared" ca="1" si="8"/>
        <v>1.6972410484724909</v>
      </c>
      <c r="AR14" s="35">
        <f t="shared" si="13"/>
        <v>1</v>
      </c>
      <c r="AS14" s="4">
        <f t="shared" ca="1" si="9"/>
        <v>46</v>
      </c>
      <c r="AT14" s="4">
        <f t="shared" ca="1" si="10"/>
        <v>0.50271790113990467</v>
      </c>
      <c r="AU14" s="4">
        <f ca="1">INDEX($AS$3:$AS$30,MATCH(SMALL($AT$3:$AT$30,ROWS(AT$3:AT14)),$AT$3:$AT$30,0))</f>
        <v>45</v>
      </c>
      <c r="AV14" s="4">
        <f ca="1">SMALL($AS$3:$AS$30,ROWS(AV$3:AV14))</f>
        <v>47</v>
      </c>
      <c r="AW14" s="12">
        <f ca="1">VLOOKUP(SMALL($BB$3:$BB$16,AX14),$BB$3:$BC$30,2,0)</f>
        <v>29</v>
      </c>
      <c r="AX14" s="12">
        <f t="shared" si="14"/>
        <v>6</v>
      </c>
      <c r="BA14" s="12">
        <v>12</v>
      </c>
      <c r="BB14" s="12">
        <f t="shared" ca="1" si="11"/>
        <v>0.74658048967993451</v>
      </c>
      <c r="BC14" s="12">
        <f t="shared" ca="1" si="12"/>
        <v>47</v>
      </c>
    </row>
    <row r="15" spans="1:55" ht="16.5" x14ac:dyDescent="0.3">
      <c r="A15" s="1">
        <v>13</v>
      </c>
      <c r="B15" s="26">
        <v>45</v>
      </c>
      <c r="C15" s="27">
        <v>44</v>
      </c>
      <c r="D15" s="28">
        <v>44</v>
      </c>
      <c r="E15" s="56">
        <v>44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0.99999999999999989</v>
      </c>
      <c r="L15" s="47"/>
      <c r="O15" s="12" t="s">
        <v>44</v>
      </c>
      <c r="AN15" s="15">
        <v>14</v>
      </c>
      <c r="AO15" s="15">
        <f t="shared" ca="1" si="7"/>
        <v>24.425342424912891</v>
      </c>
      <c r="AP15" s="15">
        <f ca="1">SMALL($AO$3:$AO$30,ROWS(AO$3:AO15))</f>
        <v>27.764140891761958</v>
      </c>
      <c r="AQ15" s="35">
        <f t="shared" ca="1" si="8"/>
        <v>1.3760820282664512</v>
      </c>
      <c r="AR15" s="35">
        <f t="shared" si="13"/>
        <v>1</v>
      </c>
      <c r="AS15" s="4">
        <f t="shared" ca="1" si="9"/>
        <v>39</v>
      </c>
      <c r="AT15" s="4">
        <f t="shared" ca="1" si="10"/>
        <v>9.7300421704125895E-2</v>
      </c>
      <c r="AU15" s="4">
        <f ca="1">INDEX($AS$3:$AS$30,MATCH(SMALL($AT$3:$AT$30,ROWS(AT$3:AT15)),$AT$3:$AT$30,0))</f>
        <v>74</v>
      </c>
      <c r="AV15" s="4">
        <f ca="1">SMALL($AS$3:$AS$30,ROWS(AV$3:AV15))</f>
        <v>50</v>
      </c>
      <c r="AW15" s="12">
        <f ca="1">VLOOKUP(SMALL($BB$3:$BB$16,AX15),$BB$3:$BC$30,2,0)</f>
        <v>27</v>
      </c>
      <c r="AX15" s="12">
        <f t="shared" si="14"/>
        <v>7</v>
      </c>
      <c r="BA15" s="12">
        <v>13</v>
      </c>
      <c r="BB15" s="12">
        <f t="shared" ca="1" si="11"/>
        <v>0.1899059345819708</v>
      </c>
      <c r="BC15" s="12">
        <f t="shared" ca="1" si="12"/>
        <v>50</v>
      </c>
    </row>
    <row r="16" spans="1:55" ht="16.5" x14ac:dyDescent="0.3">
      <c r="A16" s="1">
        <v>14</v>
      </c>
      <c r="B16" s="26">
        <v>48</v>
      </c>
      <c r="C16" s="27">
        <v>44</v>
      </c>
      <c r="D16" s="28">
        <v>54</v>
      </c>
      <c r="E16" s="56">
        <v>70</v>
      </c>
      <c r="AN16" s="15">
        <v>16</v>
      </c>
      <c r="AO16" s="15">
        <f t="shared" ca="1" si="7"/>
        <v>26.75733417269808</v>
      </c>
      <c r="AP16" s="15">
        <f ca="1">SMALL($AO$3:$AO$30,ROWS(AO$3:AO16))</f>
        <v>27.919095711562228</v>
      </c>
      <c r="AQ16" s="35">
        <f t="shared" ca="1" si="8"/>
        <v>1.9289488813460098</v>
      </c>
      <c r="AR16" s="35">
        <f t="shared" si="13"/>
        <v>1.5</v>
      </c>
      <c r="AS16" s="4">
        <f t="shared" ca="1" si="9"/>
        <v>54</v>
      </c>
      <c r="AT16" s="4">
        <f t="shared" ca="1" si="10"/>
        <v>0.93394238110215011</v>
      </c>
      <c r="AU16" s="4">
        <f ca="1">INDEX($AS$3:$AS$30,MATCH(SMALL($AT$3:$AT$30,ROWS(AT$3:AT16)),$AT$3:$AT$30,0))</f>
        <v>87</v>
      </c>
      <c r="AV16" s="4">
        <f ca="1">SMALL($AS$3:$AS$30,ROWS(AV$3:AV16))</f>
        <v>52</v>
      </c>
      <c r="AW16" s="12">
        <f ca="1">VLOOKUP(SMALL($BB$17:$BB$30,AX16),$BB$17:$BC$30,2,0)</f>
        <v>56</v>
      </c>
      <c r="AX16" s="12">
        <f t="shared" si="14"/>
        <v>7</v>
      </c>
      <c r="BA16" s="12">
        <v>14</v>
      </c>
      <c r="BB16" s="12">
        <f t="shared" ca="1" si="11"/>
        <v>6.2039815098528739E-2</v>
      </c>
      <c r="BC16" s="12">
        <f t="shared" ca="1" si="12"/>
        <v>52</v>
      </c>
    </row>
    <row r="17" spans="1:63" ht="16.5" x14ac:dyDescent="0.3">
      <c r="A17" s="1">
        <v>15</v>
      </c>
      <c r="B17" s="26">
        <v>43</v>
      </c>
      <c r="C17" s="27">
        <v>45</v>
      </c>
      <c r="D17" s="28">
        <v>58</v>
      </c>
      <c r="E17" s="56">
        <v>55</v>
      </c>
      <c r="J17" s="42"/>
      <c r="K17" s="42"/>
      <c r="AN17" s="15">
        <v>18</v>
      </c>
      <c r="AO17" s="15">
        <f t="shared" ca="1" si="7"/>
        <v>33.412098206737269</v>
      </c>
      <c r="AP17" s="15">
        <f ca="1">SMALL($AO$3:$AO$30,ROWS(AO$3:AO17))</f>
        <v>28.052119424250943</v>
      </c>
      <c r="AQ17" s="35">
        <f t="shared" ca="1" si="8"/>
        <v>2.751699819087762</v>
      </c>
      <c r="AR17" s="35">
        <f t="shared" si="13"/>
        <v>2</v>
      </c>
      <c r="AS17" s="4">
        <f t="shared" ca="1" si="9"/>
        <v>78</v>
      </c>
      <c r="AT17" s="4">
        <f t="shared" ca="1" si="10"/>
        <v>5.2690650400492478E-2</v>
      </c>
      <c r="AU17" s="4">
        <f ca="1">INDEX($AS$3:$AS$30,MATCH(SMALL($AT$3:$AT$30,ROWS(AT$3:AT17)),$AT$3:$AT$30,0))</f>
        <v>56</v>
      </c>
      <c r="AV17" s="4">
        <f ca="1">SMALL($AS$3:$AS$30,ROWS(AV$3:AV17))</f>
        <v>54</v>
      </c>
      <c r="AW17" s="12">
        <f ca="1">VLOOKUP(SMALL($BB$17:$BB$30,AX17),$BB$17:$BC$30,2,0)</f>
        <v>78</v>
      </c>
      <c r="AX17" s="12">
        <f t="shared" si="14"/>
        <v>8</v>
      </c>
      <c r="BA17" s="12">
        <v>15</v>
      </c>
      <c r="BB17" s="12">
        <f t="shared" ca="1" si="11"/>
        <v>0.1532120684417152</v>
      </c>
      <c r="BC17" s="12">
        <f t="shared" ca="1" si="12"/>
        <v>54</v>
      </c>
    </row>
    <row r="18" spans="1:63" ht="16.5" x14ac:dyDescent="0.3">
      <c r="A18" s="1">
        <v>16</v>
      </c>
      <c r="B18" s="26">
        <v>70</v>
      </c>
      <c r="C18" s="27">
        <v>46</v>
      </c>
      <c r="D18" s="28">
        <v>28</v>
      </c>
      <c r="E18" s="56">
        <v>37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17.21398187426448</v>
      </c>
      <c r="AP18" s="15">
        <f ca="1">SMALL($AO$3:$AO$30,ROWS(AO$3:AO18))</f>
        <v>28.368215873405312</v>
      </c>
      <c r="AQ18" s="35">
        <f t="shared" ca="1" si="8"/>
        <v>1.0447793039899294</v>
      </c>
      <c r="AR18" s="35">
        <f t="shared" si="13"/>
        <v>1</v>
      </c>
      <c r="AS18" s="4">
        <f t="shared" ca="1" si="9"/>
        <v>30</v>
      </c>
      <c r="AT18" s="4">
        <f t="shared" ca="1" si="10"/>
        <v>0.17585133289827515</v>
      </c>
      <c r="AU18" s="4">
        <f ca="1">INDEX($AS$3:$AS$30,MATCH(SMALL($AT$3:$AT$30,ROWS(AT$3:AT18)),$AT$3:$AT$30,0))</f>
        <v>63</v>
      </c>
      <c r="AV18" s="4">
        <f ca="1">SMALL($AS$3:$AS$30,ROWS(AV$3:AV18))</f>
        <v>56</v>
      </c>
      <c r="AW18" s="12">
        <f ca="1">VLOOKUP(SMALL($BB$3:$BB$16,AX18),$BB$3:$BC$30,2,0)</f>
        <v>46</v>
      </c>
      <c r="AX18" s="12">
        <f t="shared" si="14"/>
        <v>8</v>
      </c>
      <c r="BA18" s="12">
        <v>16</v>
      </c>
      <c r="BB18" s="12">
        <f t="shared" ca="1" si="11"/>
        <v>0.15749324209034199</v>
      </c>
      <c r="BC18" s="12">
        <f t="shared" ca="1" si="12"/>
        <v>56</v>
      </c>
    </row>
    <row r="19" spans="1:63" ht="16.5" x14ac:dyDescent="0.3">
      <c r="A19" s="1">
        <v>17</v>
      </c>
      <c r="B19" s="26">
        <v>40</v>
      </c>
      <c r="C19" s="27">
        <v>48</v>
      </c>
      <c r="D19" s="28">
        <v>41</v>
      </c>
      <c r="E19" s="56">
        <v>40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28.368215873405312</v>
      </c>
      <c r="AP19" s="15">
        <f ca="1">SMALL($AO$3:$AO$30,ROWS(AO$3:AO19))</f>
        <v>28.499140709072826</v>
      </c>
      <c r="AQ19" s="35">
        <f t="shared" ca="1" si="8"/>
        <v>1.9328450698159538</v>
      </c>
      <c r="AR19" s="35">
        <f t="shared" si="13"/>
        <v>1</v>
      </c>
      <c r="AS19" s="4">
        <f t="shared" ca="1" si="9"/>
        <v>56</v>
      </c>
      <c r="AT19" s="4">
        <f t="shared" ca="1" si="10"/>
        <v>0.54055201143813958</v>
      </c>
      <c r="AU19" s="4">
        <f ca="1">INDEX($AS$3:$AS$30,MATCH(SMALL($AT$3:$AT$30,ROWS(AT$3:AT19)),$AT$3:$AT$30,0))</f>
        <v>56</v>
      </c>
      <c r="AV19" s="4">
        <f ca="1">SMALL($AS$3:$AS$30,ROWS(AV$3:AV19))</f>
        <v>56</v>
      </c>
      <c r="AW19" s="12">
        <f ca="1">VLOOKUP(SMALL($BB$3:$BB$16,AX19),$BB$3:$BC$30,2,0)</f>
        <v>39</v>
      </c>
      <c r="AX19" s="12">
        <f t="shared" si="14"/>
        <v>9</v>
      </c>
      <c r="BA19" s="12">
        <v>17</v>
      </c>
      <c r="BB19" s="12">
        <f t="shared" ca="1" si="11"/>
        <v>0.3781134257586255</v>
      </c>
      <c r="BC19" s="12">
        <f t="shared" ca="1" si="12"/>
        <v>56</v>
      </c>
    </row>
    <row r="20" spans="1:63" ht="16.5" x14ac:dyDescent="0.3">
      <c r="A20" s="1">
        <v>18</v>
      </c>
      <c r="B20" s="26">
        <v>44</v>
      </c>
      <c r="C20" s="27">
        <v>50</v>
      </c>
      <c r="D20" s="28">
        <v>54</v>
      </c>
      <c r="E20" s="56">
        <v>70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26.007139288250343</v>
      </c>
      <c r="AP20" s="15">
        <f ca="1">SMALL($AO$3:$AO$30,ROWS(AO$3:AO20))</f>
        <v>28.504205601179731</v>
      </c>
      <c r="AQ20" s="35">
        <f t="shared" ca="1" si="8"/>
        <v>1.7513454518515337</v>
      </c>
      <c r="AR20" s="35">
        <f t="shared" si="13"/>
        <v>1.5</v>
      </c>
      <c r="AS20" s="4">
        <f t="shared" ca="1" si="9"/>
        <v>50</v>
      </c>
      <c r="AT20" s="4">
        <f t="shared" ca="1" si="10"/>
        <v>0.67454585017182711</v>
      </c>
      <c r="AU20" s="4">
        <f ca="1">INDEX($AS$3:$AS$30,MATCH(SMALL($AT$3:$AT$30,ROWS(AT$3:AT20)),$AT$3:$AT$30,0))</f>
        <v>50</v>
      </c>
      <c r="AV20" s="4">
        <f ca="1">SMALL($AS$3:$AS$30,ROWS(AV$3:AV20))</f>
        <v>56</v>
      </c>
      <c r="AW20" s="12">
        <f ca="1">VLOOKUP(SMALL($BB$17:$BB$30,AX20),$BB$17:$BC$30,2,0)</f>
        <v>74</v>
      </c>
      <c r="AX20" s="12">
        <f t="shared" si="14"/>
        <v>9</v>
      </c>
      <c r="BA20" s="12">
        <v>18</v>
      </c>
      <c r="BB20" s="12">
        <f t="shared" ca="1" si="11"/>
        <v>0.24121430815023193</v>
      </c>
      <c r="BC20" s="12">
        <f t="shared" ca="1" si="12"/>
        <v>56</v>
      </c>
    </row>
    <row r="21" spans="1:63" ht="16.5" x14ac:dyDescent="0.3">
      <c r="A21" s="1">
        <v>19</v>
      </c>
      <c r="B21" s="26">
        <v>60</v>
      </c>
      <c r="C21" s="27">
        <v>54</v>
      </c>
      <c r="D21" s="28">
        <v>70</v>
      </c>
      <c r="E21" s="56">
        <v>58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23.643013304481066</v>
      </c>
      <c r="AP21" s="15">
        <f ca="1">SMALL($AO$3:$AO$30,ROWS(AO$3:AO21))</f>
        <v>29.218351769511443</v>
      </c>
      <c r="AQ21" s="35">
        <f t="shared" ca="1" si="8"/>
        <v>2.9601818058472005</v>
      </c>
      <c r="AR21" s="35">
        <f t="shared" si="13"/>
        <v>2</v>
      </c>
      <c r="AS21" s="4">
        <f t="shared" ca="1" si="9"/>
        <v>87</v>
      </c>
      <c r="AT21" s="4">
        <f t="shared" ca="1" si="10"/>
        <v>0.52813255222846411</v>
      </c>
      <c r="AU21" s="4">
        <f ca="1">INDEX($AS$3:$AS$30,MATCH(SMALL($AT$3:$AT$30,ROWS(AT$3:AT21)),$AT$3:$AT$30,0))</f>
        <v>34</v>
      </c>
      <c r="AV21" s="4">
        <f ca="1">SMALL($AS$3:$AS$30,ROWS(AV$3:AV21))</f>
        <v>62</v>
      </c>
      <c r="AW21" s="12">
        <f ca="1">VLOOKUP(SMALL($BB$17:$BB$30,AX21),$BB$17:$BC$30,2,0)</f>
        <v>63</v>
      </c>
      <c r="AX21" s="12">
        <f t="shared" si="14"/>
        <v>10</v>
      </c>
      <c r="BA21" s="12">
        <v>19</v>
      </c>
      <c r="BB21" s="12">
        <f t="shared" ca="1" si="11"/>
        <v>0.65764496421119722</v>
      </c>
      <c r="BC21" s="12">
        <f t="shared" ca="1" si="12"/>
        <v>62</v>
      </c>
    </row>
    <row r="22" spans="1:63" ht="16.5" x14ac:dyDescent="0.3">
      <c r="A22" s="1">
        <v>20</v>
      </c>
      <c r="B22" s="26">
        <v>28</v>
      </c>
      <c r="C22" s="27">
        <v>54</v>
      </c>
      <c r="D22" s="28">
        <v>46</v>
      </c>
      <c r="E22" s="56">
        <v>40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27.764140891761958</v>
      </c>
      <c r="AP22" s="15">
        <f ca="1">SMALL($AO$3:$AO$30,ROWS(AO$3:AO22))</f>
        <v>30.228345132721493</v>
      </c>
      <c r="AQ22" s="35">
        <f t="shared" ca="1" si="8"/>
        <v>1.4844715110799616</v>
      </c>
      <c r="AR22" s="35">
        <f t="shared" si="13"/>
        <v>1</v>
      </c>
      <c r="AS22" s="4">
        <f t="shared" ca="1" si="9"/>
        <v>45</v>
      </c>
      <c r="AT22" s="4">
        <f t="shared" ca="1" si="10"/>
        <v>0.51069054800354741</v>
      </c>
      <c r="AU22" s="4">
        <f ca="1">INDEX($AS$3:$AS$30,MATCH(SMALL($AT$3:$AT$30,ROWS(AT$3:AT22)),$AT$3:$AT$30,0))</f>
        <v>38</v>
      </c>
      <c r="AV22" s="4">
        <f ca="1">SMALL($AS$3:$AS$30,ROWS(AV$3:AV22))</f>
        <v>63</v>
      </c>
      <c r="AW22" s="12">
        <f ca="1">VLOOKUP(SMALL($BB$3:$BB$16,AX22),$BB$3:$BC$30,2,0)</f>
        <v>32</v>
      </c>
      <c r="AX22" s="12">
        <f t="shared" si="14"/>
        <v>10</v>
      </c>
      <c r="BA22" s="12">
        <v>20</v>
      </c>
      <c r="BB22" s="12">
        <f t="shared" ca="1" si="11"/>
        <v>7.5281116544314242E-2</v>
      </c>
      <c r="BC22" s="12">
        <f t="shared" ca="1" si="12"/>
        <v>63</v>
      </c>
    </row>
    <row r="23" spans="1:63" ht="16.5" x14ac:dyDescent="0.3">
      <c r="A23" s="1">
        <v>21</v>
      </c>
      <c r="B23" s="26">
        <v>37</v>
      </c>
      <c r="C23" s="27">
        <v>55</v>
      </c>
      <c r="D23" s="28">
        <v>43</v>
      </c>
      <c r="E23" s="56">
        <v>40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25.240387861555991</v>
      </c>
      <c r="AP23" s="15">
        <f ca="1">SMALL($AO$3:$AO$30,ROWS(AO$3:AO23))</f>
        <v>30.542194747344382</v>
      </c>
      <c r="AQ23" s="35">
        <f t="shared" ca="1" si="8"/>
        <v>1.0178467853690991</v>
      </c>
      <c r="AR23" s="35">
        <f t="shared" si="13"/>
        <v>1</v>
      </c>
      <c r="AS23" s="4">
        <f t="shared" ca="1" si="9"/>
        <v>32</v>
      </c>
      <c r="AT23" s="4">
        <f t="shared" ca="1" si="10"/>
        <v>0.9900897923833446</v>
      </c>
      <c r="AU23" s="4">
        <f ca="1">INDEX($AS$3:$AS$30,MATCH(SMALL($AT$3:$AT$30,ROWS(AT$3:AT23)),$AT$3:$AT$30,0))</f>
        <v>37</v>
      </c>
      <c r="AV23" s="4">
        <f ca="1">SMALL($AS$3:$AS$30,ROWS(AV$3:AV23))</f>
        <v>63</v>
      </c>
      <c r="AW23" s="12">
        <f ca="1">VLOOKUP(SMALL($BB$3:$BB$16,AX23),$BB$3:$BC$30,2,0)</f>
        <v>38</v>
      </c>
      <c r="AX23" s="12">
        <f t="shared" si="14"/>
        <v>11</v>
      </c>
      <c r="BA23" s="12">
        <v>21</v>
      </c>
      <c r="BB23" s="12">
        <f t="shared" ca="1" si="11"/>
        <v>0.55891074154624065</v>
      </c>
      <c r="BC23" s="12">
        <f t="shared" ca="1" si="12"/>
        <v>63</v>
      </c>
    </row>
    <row r="24" spans="1:63" ht="16.5" x14ac:dyDescent="0.3">
      <c r="A24" s="1">
        <v>22</v>
      </c>
      <c r="B24" s="26">
        <v>40</v>
      </c>
      <c r="C24" s="27">
        <v>58</v>
      </c>
      <c r="D24" s="28">
        <v>45</v>
      </c>
      <c r="E24" s="56">
        <v>45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23.572129874850493</v>
      </c>
      <c r="AP24" s="15">
        <f ca="1">SMALL($AO$3:$AO$30,ROWS(AO$3:AO24))</f>
        <v>31.720335360397996</v>
      </c>
      <c r="AQ24" s="35">
        <f t="shared" ca="1" si="8"/>
        <v>1.924323850421807</v>
      </c>
      <c r="AR24" s="35">
        <f t="shared" si="13"/>
        <v>1.5</v>
      </c>
      <c r="AS24" s="4">
        <f t="shared" ca="1" si="9"/>
        <v>62</v>
      </c>
      <c r="AT24" s="4">
        <f t="shared" ca="1" si="10"/>
        <v>0.83698353815182291</v>
      </c>
      <c r="AU24" s="4">
        <f ca="1">INDEX($AS$3:$AS$30,MATCH(SMALL($AT$3:$AT$30,ROWS(AT$3:AT24)),$AT$3:$AT$30,0))</f>
        <v>62</v>
      </c>
      <c r="AV24" s="4">
        <f ca="1">SMALL($AS$3:$AS$30,ROWS(AV$3:AV24))</f>
        <v>66</v>
      </c>
      <c r="AW24" s="12">
        <f ca="1">VLOOKUP(SMALL($BB$17:$BB$30,AX24),$BB$17:$BC$30,2,0)</f>
        <v>62</v>
      </c>
      <c r="AX24" s="12">
        <f t="shared" si="14"/>
        <v>11</v>
      </c>
      <c r="BA24" s="12">
        <v>22</v>
      </c>
      <c r="BB24" s="12">
        <f t="shared" ca="1" si="11"/>
        <v>7.4764655828598148E-2</v>
      </c>
      <c r="BC24" s="12">
        <f t="shared" ca="1" si="12"/>
        <v>66</v>
      </c>
    </row>
    <row r="25" spans="1:63" ht="16.5" x14ac:dyDescent="0.3">
      <c r="A25" s="1">
        <v>23</v>
      </c>
      <c r="B25" s="26">
        <v>41</v>
      </c>
      <c r="C25" s="27">
        <v>60</v>
      </c>
      <c r="D25" s="28">
        <v>88</v>
      </c>
      <c r="E25" s="56">
        <v>48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27.919095711562228</v>
      </c>
      <c r="AP25" s="15">
        <f ca="1">SMALL($AO$3:$AO$30,ROWS(AO$3:AO25))</f>
        <v>32.59828518243657</v>
      </c>
      <c r="AQ25" s="35">
        <f t="shared" ca="1" si="8"/>
        <v>2.77289309399255</v>
      </c>
      <c r="AR25" s="35">
        <f t="shared" si="13"/>
        <v>2</v>
      </c>
      <c r="AS25" s="4">
        <f t="shared" ca="1" si="9"/>
        <v>91</v>
      </c>
      <c r="AT25" s="4">
        <f t="shared" ca="1" si="10"/>
        <v>0.9244579789924966</v>
      </c>
      <c r="AU25" s="4">
        <f ca="1">INDEX($AS$3:$AS$30,MATCH(SMALL($AT$3:$AT$30,ROWS(AT$3:AT25)),$AT$3:$AT$30,0))</f>
        <v>91</v>
      </c>
      <c r="AV25" s="4">
        <f ca="1">SMALL($AS$3:$AS$30,ROWS(AV$3:AV25))</f>
        <v>72</v>
      </c>
      <c r="AW25" s="12">
        <f ca="1">VLOOKUP(SMALL($BB$17:$BB$30,AX25),$BB$17:$BC$30,2,0)</f>
        <v>74</v>
      </c>
      <c r="AX25" s="12">
        <f t="shared" si="14"/>
        <v>12</v>
      </c>
      <c r="BA25" s="12">
        <v>23</v>
      </c>
      <c r="BB25" s="12">
        <f t="shared" ca="1" si="11"/>
        <v>0.30519567540395021</v>
      </c>
      <c r="BC25" s="12">
        <f t="shared" ca="1" si="12"/>
        <v>72</v>
      </c>
    </row>
    <row r="26" spans="1:63" ht="16.5" x14ac:dyDescent="0.3">
      <c r="A26" s="1">
        <v>24</v>
      </c>
      <c r="B26" s="26">
        <v>55</v>
      </c>
      <c r="C26" s="27">
        <v>63</v>
      </c>
      <c r="D26" s="28">
        <v>40</v>
      </c>
      <c r="E26" s="56">
        <v>41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20.551128367400544</v>
      </c>
      <c r="AP26" s="15">
        <f ca="1">SMALL($AO$3:$AO$30,ROWS(AO$3:AO26))</f>
        <v>33.066927643023377</v>
      </c>
      <c r="AQ26" s="35">
        <f t="shared" ca="1" si="8"/>
        <v>1.6685648371250044</v>
      </c>
      <c r="AR26" s="35">
        <f t="shared" si="13"/>
        <v>1</v>
      </c>
      <c r="AS26" s="4">
        <f t="shared" ca="1" si="9"/>
        <v>56</v>
      </c>
      <c r="AT26" s="4">
        <f t="shared" ca="1" si="10"/>
        <v>0.64130027430404413</v>
      </c>
      <c r="AU26" s="4">
        <f ca="1">INDEX($AS$3:$AS$30,MATCH(SMALL($AT$3:$AT$30,ROWS(AT$3:AT26)),$AT$3:$AT$30,0))</f>
        <v>54</v>
      </c>
      <c r="AV26" s="4">
        <f ca="1">SMALL($AS$3:$AS$30,ROWS(AV$3:AV26))</f>
        <v>74</v>
      </c>
      <c r="AW26" s="12">
        <f ca="1">VLOOKUP(SMALL($BB$3:$BB$16,AX26),$BB$3:$BC$30,2,0)</f>
        <v>47</v>
      </c>
      <c r="AX26" s="12">
        <f t="shared" si="14"/>
        <v>12</v>
      </c>
      <c r="BA26" s="12">
        <v>24</v>
      </c>
      <c r="BB26" s="12">
        <f t="shared" ca="1" si="11"/>
        <v>0.79177563559079478</v>
      </c>
      <c r="BC26" s="12">
        <f t="shared" ca="1" si="12"/>
        <v>74</v>
      </c>
    </row>
    <row r="27" spans="1:63" ht="16.5" x14ac:dyDescent="0.3">
      <c r="A27" s="1">
        <v>25</v>
      </c>
      <c r="B27" s="26">
        <v>34</v>
      </c>
      <c r="C27" s="27">
        <v>70</v>
      </c>
      <c r="D27" s="28">
        <v>48</v>
      </c>
      <c r="E27" s="56">
        <v>44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33.066927643023377</v>
      </c>
      <c r="AP27" s="15">
        <f ca="1">SMALL($AO$3:$AO$30,ROWS(AO$3:AO27))</f>
        <v>33.412098206737269</v>
      </c>
      <c r="AQ27" s="35">
        <f t="shared" ca="1" si="8"/>
        <v>1.9588268760702399</v>
      </c>
      <c r="AR27" s="35">
        <f t="shared" si="13"/>
        <v>1</v>
      </c>
      <c r="AS27" s="4">
        <f t="shared" ca="1" si="9"/>
        <v>66</v>
      </c>
      <c r="AT27" s="4">
        <f t="shared" ca="1" si="10"/>
        <v>0.96749644145156422</v>
      </c>
      <c r="AU27" s="4">
        <f ca="1">INDEX($AS$3:$AS$30,MATCH(SMALL($AT$3:$AT$30,ROWS(AT$3:AT27)),$AT$3:$AT$30,0))</f>
        <v>29</v>
      </c>
      <c r="AV27" s="4">
        <f ca="1">SMALL($AS$3:$AS$30,ROWS(AV$3:AV27))</f>
        <v>74</v>
      </c>
      <c r="AW27" s="12">
        <f ca="1">VLOOKUP(SMALL($BB$3:$BB$16,AX27),$BB$3:$BC$30,2,0)</f>
        <v>30</v>
      </c>
      <c r="AX27" s="12">
        <f t="shared" si="14"/>
        <v>13</v>
      </c>
      <c r="BA27" s="12">
        <v>25</v>
      </c>
      <c r="BB27" s="12">
        <f t="shared" ca="1" si="11"/>
        <v>0.47002795033034594</v>
      </c>
      <c r="BC27" s="12">
        <f t="shared" ca="1" si="12"/>
        <v>74</v>
      </c>
    </row>
    <row r="28" spans="1:63" ht="16.5" x14ac:dyDescent="0.3">
      <c r="A28" s="1">
        <v>26</v>
      </c>
      <c r="B28" s="26">
        <v>82</v>
      </c>
      <c r="C28" s="27">
        <v>70</v>
      </c>
      <c r="D28" s="28">
        <v>63</v>
      </c>
      <c r="E28" s="56">
        <v>50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28.052119424250943</v>
      </c>
      <c r="AP28" s="15">
        <f ca="1">SMALL($AO$3:$AO$30,ROWS(AO$3:AO28))</f>
        <v>34.034350467676781</v>
      </c>
      <c r="AQ28" s="35">
        <f t="shared" ca="1" si="8"/>
        <v>1.6164043549097162</v>
      </c>
      <c r="AR28" s="35">
        <f t="shared" si="13"/>
        <v>1.5</v>
      </c>
      <c r="AS28" s="4">
        <f t="shared" ca="1" si="9"/>
        <v>56</v>
      </c>
      <c r="AT28" s="4">
        <f t="shared" ca="1" si="10"/>
        <v>0.23228955581362143</v>
      </c>
      <c r="AU28" s="4">
        <f ca="1">INDEX($AS$3:$AS$30,MATCH(SMALL($AT$3:$AT$30,ROWS(AT$3:AT28)),$AT$3:$AT$30,0))</f>
        <v>52</v>
      </c>
      <c r="AV28" s="4">
        <f ca="1">SMALL($AS$3:$AS$30,ROWS(AV$3:AV28))</f>
        <v>78</v>
      </c>
      <c r="AW28" s="12">
        <f ca="1">VLOOKUP(SMALL($BB$17:$BB$30,AX28),$BB$17:$BC$30,2,0)</f>
        <v>91</v>
      </c>
      <c r="AX28" s="12">
        <f t="shared" si="14"/>
        <v>13</v>
      </c>
      <c r="BA28" s="12">
        <v>26</v>
      </c>
      <c r="BB28" s="12">
        <f t="shared" ca="1" si="11"/>
        <v>0.37921525574575099</v>
      </c>
      <c r="BC28" s="12">
        <f t="shared" ca="1" si="12"/>
        <v>78</v>
      </c>
    </row>
    <row r="29" spans="1:63" ht="16.5" x14ac:dyDescent="0.3">
      <c r="A29" s="1">
        <v>27</v>
      </c>
      <c r="B29" s="26">
        <v>88</v>
      </c>
      <c r="C29" s="27">
        <v>82</v>
      </c>
      <c r="D29" s="28">
        <v>70</v>
      </c>
      <c r="E29" s="56">
        <v>54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31.720335360397996</v>
      </c>
      <c r="AP29" s="15">
        <f ca="1">SMALL($AO$3:$AO$30,ROWS(AO$3:AO29))</f>
        <v>34.887416439189394</v>
      </c>
      <c r="AQ29" s="35">
        <f t="shared" ca="1" si="8"/>
        <v>2.0471838953772554</v>
      </c>
      <c r="AR29" s="35">
        <f t="shared" si="13"/>
        <v>2</v>
      </c>
      <c r="AS29" s="4">
        <f t="shared" ca="1" si="9"/>
        <v>72</v>
      </c>
      <c r="AT29" s="4">
        <f t="shared" ca="1" si="10"/>
        <v>0.43785249054249531</v>
      </c>
      <c r="AU29" s="4">
        <f ca="1">INDEX($AS$3:$AS$30,MATCH(SMALL($AT$3:$AT$30,ROWS(AT$3:AT29)),$AT$3:$AT$30,0))</f>
        <v>66</v>
      </c>
      <c r="AV29" s="4">
        <f ca="1">SMALL($AS$3:$AS$30,ROWS(AV$3:AV29))</f>
        <v>87</v>
      </c>
      <c r="AW29" s="12">
        <f ca="1">VLOOKUP(SMALL($BB$17:$BB$30,AX29),$BB$17:$BC$30,2,0)</f>
        <v>87</v>
      </c>
      <c r="AX29" s="12">
        <f t="shared" si="14"/>
        <v>14</v>
      </c>
      <c r="BA29" s="12">
        <v>27</v>
      </c>
      <c r="BB29" s="12">
        <f t="shared" ca="1" si="11"/>
        <v>0.84869301690166599</v>
      </c>
      <c r="BC29" s="12">
        <f t="shared" ca="1" si="12"/>
        <v>87</v>
      </c>
    </row>
    <row r="30" spans="1:63" ht="16.5" x14ac:dyDescent="0.3">
      <c r="A30" s="1">
        <v>28</v>
      </c>
      <c r="B30" s="26">
        <v>54</v>
      </c>
      <c r="C30" s="27">
        <v>88</v>
      </c>
      <c r="D30" s="28">
        <v>82</v>
      </c>
      <c r="E30" s="56">
        <v>32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32.59828518243657</v>
      </c>
      <c r="AP30" s="15">
        <f ca="1">SMALL($AO$3:$AO$30,ROWS(AO$3:AO30))</f>
        <v>40.869991318114437</v>
      </c>
      <c r="AQ30" s="35">
        <f t="shared" ca="1" si="8"/>
        <v>1.8010237379370988</v>
      </c>
      <c r="AR30" s="35">
        <f t="shared" si="13"/>
        <v>1</v>
      </c>
      <c r="AS30" s="4">
        <f t="shared" ca="1" si="9"/>
        <v>74</v>
      </c>
      <c r="AT30" s="4">
        <f t="shared" ca="1" si="10"/>
        <v>0.28090672998571964</v>
      </c>
      <c r="AU30" s="4">
        <f ca="1">INDEX($AS$3:$AS$30,MATCH(SMALL($AT$3:$AT$30,ROWS(AT$3:AT30)),$AT$3:$AT$30,0))</f>
        <v>32</v>
      </c>
      <c r="AV30" s="4">
        <f ca="1">SMALL($AS$3:$AS$30,ROWS(AV$3:AV30))</f>
        <v>91</v>
      </c>
      <c r="AW30" s="12">
        <f ca="1">VLOOKUP(SMALL($BB$3:$BB$16,AX30),$BB$3:$BC$30,2,0)</f>
        <v>37</v>
      </c>
      <c r="AX30" s="12">
        <f t="shared" si="14"/>
        <v>14</v>
      </c>
      <c r="BA30" s="12">
        <v>28</v>
      </c>
      <c r="BB30" s="12">
        <f t="shared" ca="1" si="11"/>
        <v>0.83736324897563741</v>
      </c>
      <c r="BC30" s="12">
        <f t="shared" ca="1" si="12"/>
        <v>91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1488</v>
      </c>
      <c r="AT32"/>
      <c r="AU32" s="4">
        <f ca="1">SUM(AU3:AU30)</f>
        <v>1488</v>
      </c>
      <c r="AV32" s="4">
        <f ca="1">SUM(AV3:AV30)</f>
        <v>1488</v>
      </c>
      <c r="AW32" s="4">
        <f ca="1">SUM(AW3:AW30)</f>
        <v>1488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1362</v>
      </c>
      <c r="C88" s="26">
        <f>SUM(C3:C86)</f>
        <v>1362</v>
      </c>
      <c r="D88" s="26">
        <f>SUM(D3:D86)</f>
        <v>1362</v>
      </c>
      <c r="E88" s="26">
        <f>SUM(E3:E86)</f>
        <v>1362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2976</v>
      </c>
      <c r="AT88" s="4">
        <f ca="1">SUM(AT3:AT86)</f>
        <v>15.950685807174377</v>
      </c>
      <c r="AU88" s="4">
        <f ca="1">SUM(AU3:AU86)</f>
        <v>2976</v>
      </c>
      <c r="AV88" s="4">
        <f ca="1">SUM(AV3:AV86)</f>
        <v>2976</v>
      </c>
      <c r="AW88" s="4">
        <f ca="1">SUM(AW3:AW86)</f>
        <v>2976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63</v>
      </c>
      <c r="C98" s="3">
        <f>SUM(C$3:C3)</f>
        <v>21</v>
      </c>
      <c r="D98" s="3">
        <f>SUM(D$3:D3)</f>
        <v>32</v>
      </c>
      <c r="E98" s="3">
        <f>SUM(E$3:E3)</f>
        <v>34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99</v>
      </c>
      <c r="C99" s="3">
        <f>SUM(C$3:C4)</f>
        <v>49</v>
      </c>
      <c r="D99" s="3">
        <f>SUM(D$3:D4)</f>
        <v>72</v>
      </c>
      <c r="E99" s="3">
        <f>SUM(E$3:E4)</f>
        <v>116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153</v>
      </c>
      <c r="C100" s="3">
        <f>SUM(C$3:C5)</f>
        <v>81</v>
      </c>
      <c r="D100" s="3">
        <f>SUM(D$3:D5)</f>
        <v>116</v>
      </c>
      <c r="E100" s="3">
        <f>SUM(E$3:E5)</f>
        <v>204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203</v>
      </c>
      <c r="C101" s="3">
        <f>SUM(C$3:C6)</f>
        <v>115</v>
      </c>
      <c r="D101" s="3">
        <f>SUM(D$3:D6)</f>
        <v>137</v>
      </c>
      <c r="E101" s="3">
        <f>SUM(E$3:E6)</f>
        <v>225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243</v>
      </c>
      <c r="C102" s="3">
        <f>SUM(C$3:C7)</f>
        <v>151</v>
      </c>
      <c r="D102" s="3">
        <f>SUM(D$3:D7)</f>
        <v>171</v>
      </c>
      <c r="E102" s="3">
        <f>SUM(E$3:E7)</f>
        <v>253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287</v>
      </c>
      <c r="C103" s="3">
        <f>SUM(C$3:C8)</f>
        <v>188</v>
      </c>
      <c r="D103" s="3">
        <f>SUM(D$3:D8)</f>
        <v>208</v>
      </c>
      <c r="E103" s="3">
        <f>SUM(E$3:E8)</f>
        <v>307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345</v>
      </c>
      <c r="C104" s="3">
        <f>SUM(C$3:C9)</f>
        <v>227</v>
      </c>
      <c r="D104" s="3">
        <f>SUM(D$3:D9)</f>
        <v>263</v>
      </c>
      <c r="E104" s="3">
        <f>SUM(E$3:E9)</f>
        <v>353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366</v>
      </c>
      <c r="C105" s="3">
        <f>SUM(C$3:C10)</f>
        <v>267</v>
      </c>
      <c r="D105" s="3">
        <f>SUM(D$3:D10)</f>
        <v>299</v>
      </c>
      <c r="E105" s="3">
        <f>SUM(E$3:E10)</f>
        <v>396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412</v>
      </c>
      <c r="C106" s="3">
        <f>SUM(C$3:C11)</f>
        <v>307</v>
      </c>
      <c r="D106" s="3">
        <f>SUM(D$3:D11)</f>
        <v>339</v>
      </c>
      <c r="E106" s="3">
        <f>SUM(E$3:E11)</f>
        <v>432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451</v>
      </c>
      <c r="C107" s="3">
        <f>SUM(C$3:C12)</f>
        <v>347</v>
      </c>
      <c r="D107" s="3">
        <f>SUM(D$3:D12)</f>
        <v>389</v>
      </c>
      <c r="E107" s="3">
        <f>SUM(E$3:E12)</f>
        <v>492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483</v>
      </c>
      <c r="C108" s="3">
        <f>SUM(C$3:C13)</f>
        <v>388</v>
      </c>
      <c r="D108" s="3">
        <f>SUM(D$3:D13)</f>
        <v>449</v>
      </c>
      <c r="E108" s="3">
        <f>SUM(E$3:E13)</f>
        <v>555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553</v>
      </c>
      <c r="C109" s="3">
        <f>SUM(C$3:C14)</f>
        <v>431</v>
      </c>
      <c r="D109" s="3">
        <f>SUM(D$3:D14)</f>
        <v>488</v>
      </c>
      <c r="E109" s="3">
        <f>SUM(E$3:E14)</f>
        <v>594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598</v>
      </c>
      <c r="C110" s="3">
        <f>SUM(C$3:C15)</f>
        <v>475</v>
      </c>
      <c r="D110" s="3">
        <f>SUM(D$3:D15)</f>
        <v>532</v>
      </c>
      <c r="E110" s="3">
        <f>SUM(E$3:E15)</f>
        <v>638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646</v>
      </c>
      <c r="C111" s="3">
        <f>SUM(C$3:C16)</f>
        <v>519</v>
      </c>
      <c r="D111" s="3">
        <f>SUM(D$3:D16)</f>
        <v>586</v>
      </c>
      <c r="E111" s="3">
        <f>SUM(E$3:E16)</f>
        <v>708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689</v>
      </c>
      <c r="C112" s="3">
        <f>SUM(C$3:C17)</f>
        <v>564</v>
      </c>
      <c r="D112" s="3">
        <f>SUM(D$3:D17)</f>
        <v>644</v>
      </c>
      <c r="E112" s="3">
        <f>SUM(E$3:E17)</f>
        <v>763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759</v>
      </c>
      <c r="C113" s="3">
        <f>SUM(C$3:C18)</f>
        <v>610</v>
      </c>
      <c r="D113" s="3">
        <f>SUM(D$3:D18)</f>
        <v>672</v>
      </c>
      <c r="E113" s="3">
        <f>SUM(E$3:E18)</f>
        <v>800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799</v>
      </c>
      <c r="C114" s="3">
        <f>SUM(C$3:C19)</f>
        <v>658</v>
      </c>
      <c r="D114" s="3">
        <f>SUM(D$3:D19)</f>
        <v>713</v>
      </c>
      <c r="E114" s="3">
        <f>SUM(E$3:E19)</f>
        <v>840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843</v>
      </c>
      <c r="C115" s="3">
        <f>SUM(C$3:C20)</f>
        <v>708</v>
      </c>
      <c r="D115" s="3">
        <f>SUM(D$3:D20)</f>
        <v>767</v>
      </c>
      <c r="E115" s="3">
        <f>SUM(E$3:E20)</f>
        <v>910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903</v>
      </c>
      <c r="C116" s="3">
        <f>SUM(C$3:C21)</f>
        <v>762</v>
      </c>
      <c r="D116" s="3">
        <f>SUM(D$3:D21)</f>
        <v>837</v>
      </c>
      <c r="E116" s="3">
        <f>SUM(E$3:E21)</f>
        <v>968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931</v>
      </c>
      <c r="C117" s="3">
        <f>SUM(C$3:C22)</f>
        <v>816</v>
      </c>
      <c r="D117" s="3">
        <f>SUM(D$3:D22)</f>
        <v>883</v>
      </c>
      <c r="E117" s="3">
        <f>SUM(E$3:E22)</f>
        <v>1008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968</v>
      </c>
      <c r="C118" s="3">
        <f>SUM(C$3:C23)</f>
        <v>871</v>
      </c>
      <c r="D118" s="3">
        <f>SUM(D$3:D23)</f>
        <v>926</v>
      </c>
      <c r="E118" s="3">
        <f>SUM(E$3:E23)</f>
        <v>1048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1008</v>
      </c>
      <c r="C119" s="3">
        <f>SUM(C$3:C24)</f>
        <v>929</v>
      </c>
      <c r="D119" s="3">
        <f>SUM(D$3:D24)</f>
        <v>971</v>
      </c>
      <c r="E119" s="3">
        <f>SUM(E$3:E24)</f>
        <v>1093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1049</v>
      </c>
      <c r="C120" s="3">
        <f>SUM(C$3:C25)</f>
        <v>989</v>
      </c>
      <c r="D120" s="3">
        <f>SUM(D$3:D25)</f>
        <v>1059</v>
      </c>
      <c r="E120" s="3">
        <f>SUM(E$3:E25)</f>
        <v>1141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1104</v>
      </c>
      <c r="C121" s="3">
        <f>SUM(C$3:C26)</f>
        <v>1052</v>
      </c>
      <c r="D121" s="3">
        <f>SUM(D$3:D26)</f>
        <v>1099</v>
      </c>
      <c r="E121" s="3">
        <f>SUM(E$3:E26)</f>
        <v>1182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1138</v>
      </c>
      <c r="C122" s="3">
        <f>SUM(C$3:C27)</f>
        <v>1122</v>
      </c>
      <c r="D122" s="3">
        <f>SUM(D$3:D27)</f>
        <v>1147</v>
      </c>
      <c r="E122" s="3">
        <f>SUM(E$3:E27)</f>
        <v>1226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1220</v>
      </c>
      <c r="C123" s="3">
        <f>SUM(C$3:C28)</f>
        <v>1192</v>
      </c>
      <c r="D123" s="3">
        <f>SUM(D$3:D28)</f>
        <v>1210</v>
      </c>
      <c r="E123" s="3">
        <f>SUM(E$3:E28)</f>
        <v>1276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1308</v>
      </c>
      <c r="C124" s="3">
        <f>SUM(C$3:C29)</f>
        <v>1274</v>
      </c>
      <c r="D124" s="3">
        <f>SUM(D$3:D29)</f>
        <v>1280</v>
      </c>
      <c r="E124" s="3">
        <f>SUM(E$3:E29)</f>
        <v>1330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1362</v>
      </c>
      <c r="C125" s="3">
        <f>SUM(C$3:C30)</f>
        <v>1362</v>
      </c>
      <c r="D125" s="3">
        <f>SUM(D$3:D30)</f>
        <v>1362</v>
      </c>
      <c r="E125" s="3">
        <f>SUM(E$3:E30)</f>
        <v>1362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37A62-C566-4AA0-956B-488C52693B4B}">
  <dimension ref="A1:BK307"/>
  <sheetViews>
    <sheetView zoomScale="96" zoomScaleNormal="96" workbookViewId="0">
      <selection activeCell="O15" sqref="O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24 - 30</v>
      </c>
      <c r="G2" s="65">
        <f>Y4</f>
        <v>24</v>
      </c>
      <c r="H2" s="22">
        <f t="shared" ref="H2:H14" si="1">G2+$Y$3</f>
        <v>30</v>
      </c>
      <c r="I2" s="54">
        <f t="shared" ref="I2:I14" si="2">COUNTIF($B$3:$B$86, "&lt;"&amp;H2)</f>
        <v>2</v>
      </c>
      <c r="J2" s="23">
        <f>I2</f>
        <v>2</v>
      </c>
      <c r="K2" s="24">
        <f t="shared" ref="K2:K14" si="3">J2/$J$15</f>
        <v>7.1428571428571425E-2</v>
      </c>
      <c r="L2" s="25">
        <f t="shared" ref="L2:L14" si="4">I2/$J$15</f>
        <v>7.1428571428571425E-2</v>
      </c>
      <c r="N2" s="64" t="s">
        <v>8</v>
      </c>
      <c r="O2" s="63">
        <f>AVERAGE($B$3:$B$86)</f>
        <v>47.785714285714285</v>
      </c>
      <c r="P2" s="63">
        <f>AVERAGE($B$3:$B$86)</f>
        <v>47.785714285714285</v>
      </c>
      <c r="Q2" s="63">
        <f>AVERAGE($B$3:$B$86)</f>
        <v>47.785714285714285</v>
      </c>
      <c r="R2" s="63">
        <f>AVERAGE($D$3:$D$86)</f>
        <v>47.785714285714285</v>
      </c>
      <c r="V2" s="12" t="s">
        <v>27</v>
      </c>
      <c r="Y2" s="12">
        <f>ROUND(O6/10,0)</f>
        <v>6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32</v>
      </c>
      <c r="C3" s="27">
        <v>25</v>
      </c>
      <c r="D3" s="28">
        <v>32</v>
      </c>
      <c r="E3" s="56">
        <v>41</v>
      </c>
      <c r="F3" s="30" t="str">
        <f t="shared" si="0"/>
        <v>30 - 36</v>
      </c>
      <c r="G3" s="31">
        <f t="shared" ref="G3:G14" si="5">H2</f>
        <v>30</v>
      </c>
      <c r="H3" s="32">
        <f t="shared" si="1"/>
        <v>36</v>
      </c>
      <c r="I3" s="54">
        <f t="shared" si="2"/>
        <v>6</v>
      </c>
      <c r="J3" s="58">
        <f t="shared" ref="J3:J14" si="6">I3-I2</f>
        <v>4</v>
      </c>
      <c r="K3" s="47">
        <f t="shared" si="3"/>
        <v>0.14285714285714285</v>
      </c>
      <c r="L3" s="34">
        <f t="shared" si="4"/>
        <v>0.21428571428571427</v>
      </c>
      <c r="N3" s="49" t="s">
        <v>24</v>
      </c>
      <c r="O3" s="52">
        <f>MEDIAN(B$3:B$86)</f>
        <v>46</v>
      </c>
      <c r="P3" s="52">
        <f>MEDIAN(C$3:C$86)</f>
        <v>46</v>
      </c>
      <c r="Q3" s="52">
        <f>MEDIAN(D$3:D$86)</f>
        <v>46</v>
      </c>
      <c r="R3" s="52">
        <f>MEDIAN(E$3:E$86)</f>
        <v>46</v>
      </c>
      <c r="V3" s="12" t="s">
        <v>28</v>
      </c>
      <c r="Y3" s="12">
        <f>ROUND(Y2,-LEN(Y2)+1)</f>
        <v>6</v>
      </c>
      <c r="AN3" s="15">
        <v>1</v>
      </c>
      <c r="AO3" s="15">
        <f t="shared" ref="AO3:AO30" ca="1" si="7">ABS(_xlfn.NORM.INV(RAND(),$AQ$1,$AS$1))</f>
        <v>30.604369705794561</v>
      </c>
      <c r="AP3" s="15">
        <f ca="1">SMALL($AO$3:$AO$30,ROWS(AO$3:AO3))</f>
        <v>18.007905352149614</v>
      </c>
      <c r="AQ3" s="35">
        <f t="shared" ref="AQ3:AQ30" ca="1" si="8">AR3+RAND()</f>
        <v>1.1534992417520677</v>
      </c>
      <c r="AR3" s="35">
        <v>1</v>
      </c>
      <c r="AS3" s="4">
        <f t="shared" ref="AS3:AS30" ca="1" si="9">ROUNDUP(AP3*AQ3,0)</f>
        <v>21</v>
      </c>
      <c r="AT3" s="4">
        <f t="shared" ref="AT3:AT30" ca="1" si="10">RAND()</f>
        <v>0.6375044314932925</v>
      </c>
      <c r="AU3" s="4">
        <f ca="1">INDEX($AS$3:$AS$30,MATCH(SMALL($AT$3:$AT$30,ROWS(AT$3:AT3)),$AT$3:$AT$30,0))</f>
        <v>34</v>
      </c>
      <c r="AV3" s="4">
        <f ca="1">SMALL($AS$3:$AS$30,ROWS(AV$3:AV3))</f>
        <v>21</v>
      </c>
      <c r="AW3" s="12">
        <f ca="1">VLOOKUP(SMALL($BB$3:$BB$16,AX3),$BB$3:$BC$30,2,0)</f>
        <v>21</v>
      </c>
      <c r="AX3" s="12">
        <v>1</v>
      </c>
      <c r="BA3" s="12">
        <v>1</v>
      </c>
      <c r="BB3" s="12">
        <f t="shared" ref="BB3:BB30" ca="1" si="11">RAND()</f>
        <v>8.4005369914491812E-2</v>
      </c>
      <c r="BC3" s="12">
        <f t="shared" ref="BC3:BC30" ca="1" si="12">AV3</f>
        <v>21</v>
      </c>
    </row>
    <row r="4" spans="1:55" ht="17.25" thickBot="1" x14ac:dyDescent="0.35">
      <c r="A4" s="1">
        <v>2</v>
      </c>
      <c r="B4" s="26">
        <v>46</v>
      </c>
      <c r="C4" s="27">
        <v>28</v>
      </c>
      <c r="D4" s="28">
        <v>38</v>
      </c>
      <c r="E4" s="56">
        <v>52</v>
      </c>
      <c r="F4" s="30" t="str">
        <f t="shared" si="0"/>
        <v>36 - 42</v>
      </c>
      <c r="G4" s="31">
        <f t="shared" si="5"/>
        <v>36</v>
      </c>
      <c r="H4" s="32">
        <f t="shared" si="1"/>
        <v>42</v>
      </c>
      <c r="I4" s="54">
        <f t="shared" si="2"/>
        <v>10</v>
      </c>
      <c r="J4" s="58">
        <f t="shared" si="6"/>
        <v>4</v>
      </c>
      <c r="K4" s="47">
        <f t="shared" si="3"/>
        <v>0.14285714285714285</v>
      </c>
      <c r="L4" s="34">
        <f t="shared" si="4"/>
        <v>0.35714285714285715</v>
      </c>
      <c r="N4" s="62" t="s">
        <v>9</v>
      </c>
      <c r="O4" s="61">
        <f>MAX(B$3:B$86)</f>
        <v>82</v>
      </c>
      <c r="P4" s="61">
        <f>MAX(C$3:C$86)</f>
        <v>82</v>
      </c>
      <c r="Q4" s="61">
        <f>MAX(D$3:D$86)</f>
        <v>82</v>
      </c>
      <c r="R4" s="61">
        <f>MAX(E$3:E$86)</f>
        <v>82</v>
      </c>
      <c r="V4" s="12" t="s">
        <v>29</v>
      </c>
      <c r="Y4" s="12">
        <f>Y3*INT(O5/Y3)</f>
        <v>24</v>
      </c>
      <c r="AN4" s="15">
        <v>2</v>
      </c>
      <c r="AO4" s="15">
        <f t="shared" ca="1" si="7"/>
        <v>19.278071578306516</v>
      </c>
      <c r="AP4" s="15">
        <f ca="1">SMALL($AO$3:$AO$30,ROWS(AO$3:AO4))</f>
        <v>18.82398581167995</v>
      </c>
      <c r="AQ4" s="35">
        <f t="shared" ca="1" si="8"/>
        <v>2.16804335878042</v>
      </c>
      <c r="AR4" s="35">
        <v>1.5</v>
      </c>
      <c r="AS4" s="4">
        <f t="shared" ca="1" si="9"/>
        <v>41</v>
      </c>
      <c r="AT4" s="4">
        <f t="shared" ca="1" si="10"/>
        <v>0.62113859912994884</v>
      </c>
      <c r="AU4" s="4">
        <f ca="1">INDEX($AS$3:$AS$30,MATCH(SMALL($AT$3:$AT$30,ROWS(AT$3:AT4)),$AT$3:$AT$30,0))</f>
        <v>49</v>
      </c>
      <c r="AV4" s="4">
        <f ca="1">SMALL($AS$3:$AS$30,ROWS(AV$3:AV4))</f>
        <v>30</v>
      </c>
      <c r="AW4" s="12">
        <f ca="1">VLOOKUP(SMALL($BB$17:$BB$30,AX4),$BB$17:$BC$30,2,0)</f>
        <v>55</v>
      </c>
      <c r="AX4" s="12">
        <v>1</v>
      </c>
      <c r="BA4" s="12">
        <v>2</v>
      </c>
      <c r="BB4" s="12">
        <f t="shared" ca="1" si="11"/>
        <v>0.99647951557035908</v>
      </c>
      <c r="BC4" s="12">
        <f t="shared" ca="1" si="12"/>
        <v>30</v>
      </c>
    </row>
    <row r="5" spans="1:55" ht="17.25" thickBot="1" x14ac:dyDescent="0.35">
      <c r="A5" s="1">
        <v>3</v>
      </c>
      <c r="B5" s="26">
        <v>46</v>
      </c>
      <c r="C5" s="27">
        <v>30</v>
      </c>
      <c r="D5" s="28">
        <v>46</v>
      </c>
      <c r="E5" s="56">
        <v>58</v>
      </c>
      <c r="F5" s="30" t="str">
        <f t="shared" si="0"/>
        <v>42 - 48</v>
      </c>
      <c r="G5" s="31">
        <f t="shared" si="5"/>
        <v>42</v>
      </c>
      <c r="H5" s="32">
        <f t="shared" si="1"/>
        <v>48</v>
      </c>
      <c r="I5" s="54">
        <f t="shared" si="2"/>
        <v>16</v>
      </c>
      <c r="J5" s="58">
        <f t="shared" si="6"/>
        <v>6</v>
      </c>
      <c r="K5" s="47">
        <f t="shared" si="3"/>
        <v>0.21428571428571427</v>
      </c>
      <c r="L5" s="34">
        <f t="shared" si="4"/>
        <v>0.5714285714285714</v>
      </c>
      <c r="N5" s="62" t="s">
        <v>10</v>
      </c>
      <c r="O5" s="61">
        <f>MIN(B$3:B$84)</f>
        <v>25</v>
      </c>
      <c r="P5" s="61">
        <f>MIN(C$3:C$84)</f>
        <v>25</v>
      </c>
      <c r="Q5" s="61">
        <f>MIN(D$3:D$84)</f>
        <v>25</v>
      </c>
      <c r="R5" s="61">
        <f>MIN(E$3:E$84)</f>
        <v>25</v>
      </c>
      <c r="V5" s="12" t="s">
        <v>26</v>
      </c>
      <c r="Y5" s="12">
        <f>ROUNDUP(O4/Y3,0)</f>
        <v>14</v>
      </c>
      <c r="AN5" s="15">
        <v>3</v>
      </c>
      <c r="AO5" s="15">
        <f t="shared" ca="1" si="7"/>
        <v>29.552994588832846</v>
      </c>
      <c r="AP5" s="15">
        <f ca="1">SMALL($AO$3:$AO$30,ROWS(AO$3:AO5))</f>
        <v>18.968835437872542</v>
      </c>
      <c r="AQ5" s="35">
        <f t="shared" ca="1" si="8"/>
        <v>2.5003673604510199</v>
      </c>
      <c r="AR5" s="35">
        <v>2</v>
      </c>
      <c r="AS5" s="4">
        <f t="shared" ca="1" si="9"/>
        <v>48</v>
      </c>
      <c r="AT5" s="4">
        <f t="shared" ca="1" si="10"/>
        <v>0.45829101652233828</v>
      </c>
      <c r="AU5" s="4">
        <f ca="1">INDEX($AS$3:$AS$30,MATCH(SMALL($AT$3:$AT$30,ROWS(AT$3:AT5)),$AT$3:$AT$30,0))</f>
        <v>42</v>
      </c>
      <c r="AV5" s="4">
        <f ca="1">SMALL($AS$3:$AS$30,ROWS(AV$3:AV5))</f>
        <v>30</v>
      </c>
      <c r="AW5" s="12">
        <f ca="1">VLOOKUP(SMALL($BB$17:$BB$30,AX5),$BB$17:$BC$30,2,0)</f>
        <v>87</v>
      </c>
      <c r="AX5" s="12">
        <v>2</v>
      </c>
      <c r="BA5" s="12">
        <v>3</v>
      </c>
      <c r="BB5" s="12">
        <f t="shared" ca="1" si="11"/>
        <v>0.28502413892767131</v>
      </c>
      <c r="BC5" s="12">
        <f t="shared" ca="1" si="12"/>
        <v>30</v>
      </c>
    </row>
    <row r="6" spans="1:55" ht="17.25" thickBot="1" x14ac:dyDescent="0.35">
      <c r="A6" s="1">
        <v>4</v>
      </c>
      <c r="B6" s="26">
        <v>46</v>
      </c>
      <c r="C6" s="27">
        <v>32</v>
      </c>
      <c r="D6" s="28">
        <v>33</v>
      </c>
      <c r="E6" s="56">
        <v>32</v>
      </c>
      <c r="F6" s="30" t="str">
        <f t="shared" si="0"/>
        <v>48 - 54</v>
      </c>
      <c r="G6" s="31">
        <f t="shared" si="5"/>
        <v>48</v>
      </c>
      <c r="H6" s="32">
        <f t="shared" si="1"/>
        <v>54</v>
      </c>
      <c r="I6" s="54">
        <f t="shared" si="2"/>
        <v>20</v>
      </c>
      <c r="J6" s="58">
        <f t="shared" si="6"/>
        <v>4</v>
      </c>
      <c r="K6" s="47">
        <f t="shared" si="3"/>
        <v>0.14285714285714285</v>
      </c>
      <c r="L6" s="34">
        <f t="shared" si="4"/>
        <v>0.7142857142857143</v>
      </c>
      <c r="N6" s="62" t="s">
        <v>1</v>
      </c>
      <c r="O6" s="61">
        <f>O4-O5</f>
        <v>57</v>
      </c>
      <c r="P6" s="61">
        <f>P4-P5</f>
        <v>57</v>
      </c>
      <c r="Q6" s="61">
        <f>Q4-Q5</f>
        <v>57</v>
      </c>
      <c r="R6" s="61">
        <f>R4-R5</f>
        <v>57</v>
      </c>
      <c r="V6" s="12" t="s">
        <v>30</v>
      </c>
      <c r="Y6" s="12">
        <f>Y5*Y3</f>
        <v>84</v>
      </c>
      <c r="AN6" s="15">
        <v>4</v>
      </c>
      <c r="AO6" s="15">
        <f t="shared" ca="1" si="7"/>
        <v>24.892566269160895</v>
      </c>
      <c r="AP6" s="15">
        <f ca="1">SMALL($AO$3:$AO$30,ROWS(AO$3:AO6))</f>
        <v>19.028185937926867</v>
      </c>
      <c r="AQ6" s="35">
        <f t="shared" ca="1" si="8"/>
        <v>1.5658057947357507</v>
      </c>
      <c r="AR6" s="35">
        <v>1</v>
      </c>
      <c r="AS6" s="4">
        <f t="shared" ca="1" si="9"/>
        <v>30</v>
      </c>
      <c r="AT6" s="4">
        <f t="shared" ca="1" si="10"/>
        <v>0.45658984143375425</v>
      </c>
      <c r="AU6" s="4">
        <f ca="1">INDEX($AS$3:$AS$30,MATCH(SMALL($AT$3:$AT$30,ROWS(AT$3:AT6)),$AT$3:$AT$30,0))</f>
        <v>50</v>
      </c>
      <c r="AV6" s="4">
        <f ca="1">SMALL($AS$3:$AS$30,ROWS(AV$3:AV6))</f>
        <v>34</v>
      </c>
      <c r="AW6" s="12">
        <f ca="1">VLOOKUP(SMALL($BB$3:$BB$16,AX6),$BB$3:$BC$30,2,0)</f>
        <v>38</v>
      </c>
      <c r="AX6" s="12">
        <v>2</v>
      </c>
      <c r="BA6" s="12">
        <v>4</v>
      </c>
      <c r="BB6" s="12">
        <f t="shared" ca="1" si="11"/>
        <v>0.45543207460042889</v>
      </c>
      <c r="BC6" s="12">
        <f t="shared" ca="1" si="12"/>
        <v>34</v>
      </c>
    </row>
    <row r="7" spans="1:55" ht="17.25" thickBot="1" x14ac:dyDescent="0.35">
      <c r="A7" s="1">
        <v>5</v>
      </c>
      <c r="B7" s="26">
        <v>82</v>
      </c>
      <c r="C7" s="27">
        <v>32</v>
      </c>
      <c r="D7" s="28">
        <v>28</v>
      </c>
      <c r="E7" s="56">
        <v>38</v>
      </c>
      <c r="F7" s="30" t="str">
        <f t="shared" si="0"/>
        <v>54 - 60</v>
      </c>
      <c r="G7" s="31">
        <f t="shared" si="5"/>
        <v>54</v>
      </c>
      <c r="H7" s="32">
        <f t="shared" si="1"/>
        <v>60</v>
      </c>
      <c r="I7" s="54">
        <f t="shared" si="2"/>
        <v>23</v>
      </c>
      <c r="J7" s="58">
        <f t="shared" si="6"/>
        <v>3</v>
      </c>
      <c r="K7" s="47">
        <f t="shared" si="3"/>
        <v>0.10714285714285714</v>
      </c>
      <c r="L7" s="34">
        <f t="shared" si="4"/>
        <v>0.8214285714285714</v>
      </c>
      <c r="N7" s="62" t="s">
        <v>11</v>
      </c>
      <c r="O7" s="61">
        <f>_xlfn.STDEV.S(B$3:B$86)</f>
        <v>14.208388609490759</v>
      </c>
      <c r="P7" s="61">
        <f>_xlfn.STDEV.S(C$3:C$86)</f>
        <v>14.208388609490759</v>
      </c>
      <c r="Q7" s="61">
        <f>_xlfn.STDEV.S(D$3:D$86)</f>
        <v>14.208388609490759</v>
      </c>
      <c r="R7" s="61">
        <f>_xlfn.STDEV.S(E$3:E$86)</f>
        <v>14.208388609490759</v>
      </c>
      <c r="V7" s="12" t="s">
        <v>31</v>
      </c>
      <c r="Y7" s="12">
        <v>4</v>
      </c>
      <c r="AN7" s="15">
        <v>5</v>
      </c>
      <c r="AO7" s="15">
        <f t="shared" ca="1" si="7"/>
        <v>25.588033647991288</v>
      </c>
      <c r="AP7" s="15">
        <f ca="1">SMALL($AO$3:$AO$30,ROWS(AO$3:AO7))</f>
        <v>19.228953938187388</v>
      </c>
      <c r="AQ7" s="35">
        <f t="shared" ca="1" si="8"/>
        <v>1.5222375953926401</v>
      </c>
      <c r="AR7" s="35">
        <f t="shared" ref="AR7:AR30" si="13">AR3</f>
        <v>1</v>
      </c>
      <c r="AS7" s="4">
        <f t="shared" ca="1" si="9"/>
        <v>30</v>
      </c>
      <c r="AT7" s="4">
        <f t="shared" ca="1" si="10"/>
        <v>0.94742142257661477</v>
      </c>
      <c r="AU7" s="4">
        <f ca="1">INDEX($AS$3:$AS$30,MATCH(SMALL($AT$3:$AT$30,ROWS(AT$3:AT7)),$AT$3:$AT$30,0))</f>
        <v>59</v>
      </c>
      <c r="AV7" s="4">
        <f ca="1">SMALL($AS$3:$AS$30,ROWS(AV$3:AV7))</f>
        <v>38</v>
      </c>
      <c r="AW7" s="12">
        <f ca="1">VLOOKUP(SMALL($BB$3:$BB$16,AX7),$BB$3:$BC$30,2,0)</f>
        <v>39</v>
      </c>
      <c r="AX7" s="12">
        <f t="shared" ref="AX7:AX30" si="14">2+AX3</f>
        <v>3</v>
      </c>
      <c r="BA7" s="12">
        <v>5</v>
      </c>
      <c r="BB7" s="12">
        <f t="shared" ca="1" si="11"/>
        <v>0.12318527282515424</v>
      </c>
      <c r="BC7" s="12">
        <f t="shared" ca="1" si="12"/>
        <v>38</v>
      </c>
    </row>
    <row r="8" spans="1:55" ht="17.25" thickBot="1" x14ac:dyDescent="0.35">
      <c r="A8" s="1">
        <v>6</v>
      </c>
      <c r="B8" s="26">
        <v>38</v>
      </c>
      <c r="C8" s="27">
        <v>33</v>
      </c>
      <c r="D8" s="28">
        <v>30</v>
      </c>
      <c r="E8" s="56">
        <v>46</v>
      </c>
      <c r="F8" s="30" t="str">
        <f t="shared" si="0"/>
        <v>60 - 66</v>
      </c>
      <c r="G8" s="31">
        <f t="shared" si="5"/>
        <v>60</v>
      </c>
      <c r="H8" s="32">
        <f t="shared" si="1"/>
        <v>66</v>
      </c>
      <c r="I8" s="54">
        <f t="shared" si="2"/>
        <v>25</v>
      </c>
      <c r="J8" s="58">
        <f t="shared" si="6"/>
        <v>2</v>
      </c>
      <c r="K8" s="47">
        <f t="shared" si="3"/>
        <v>7.1428571428571425E-2</v>
      </c>
      <c r="L8" s="34">
        <f t="shared" si="4"/>
        <v>0.8928571428571429</v>
      </c>
      <c r="N8" s="62" t="s">
        <v>12</v>
      </c>
      <c r="O8" s="61">
        <f>O7/O2</f>
        <v>0.29733548659621917</v>
      </c>
      <c r="P8" s="61">
        <f>P7/P2</f>
        <v>0.29733548659621917</v>
      </c>
      <c r="Q8" s="61">
        <f>Q7/Q2</f>
        <v>0.29733548659621917</v>
      </c>
      <c r="R8" s="61">
        <f>R7/R2</f>
        <v>0.29733548659621917</v>
      </c>
      <c r="AN8" s="15">
        <v>6</v>
      </c>
      <c r="AO8" s="15">
        <f t="shared" ca="1" si="7"/>
        <v>18.007905352149614</v>
      </c>
      <c r="AP8" s="15">
        <f ca="1">SMALL($AO$3:$AO$30,ROWS(AO$3:AO8))</f>
        <v>19.278071578306516</v>
      </c>
      <c r="AQ8" s="35">
        <f t="shared" ca="1" si="8"/>
        <v>2.018083989883305</v>
      </c>
      <c r="AR8" s="35">
        <f t="shared" si="13"/>
        <v>1.5</v>
      </c>
      <c r="AS8" s="4">
        <f t="shared" ca="1" si="9"/>
        <v>39</v>
      </c>
      <c r="AT8" s="4">
        <f t="shared" ca="1" si="10"/>
        <v>0.5664697109664204</v>
      </c>
      <c r="AU8" s="4">
        <f ca="1">INDEX($AS$3:$AS$30,MATCH(SMALL($AT$3:$AT$30,ROWS(AT$3:AT8)),$AT$3:$AT$30,0))</f>
        <v>38</v>
      </c>
      <c r="AV8" s="4">
        <f ca="1">SMALL($AS$3:$AS$30,ROWS(AV$3:AV8))</f>
        <v>38</v>
      </c>
      <c r="AW8" s="12">
        <f ca="1">VLOOKUP(SMALL($BB$17:$BB$30,AX8),$BB$17:$BC$30,2,0)</f>
        <v>55</v>
      </c>
      <c r="AX8" s="12">
        <f t="shared" si="14"/>
        <v>3</v>
      </c>
      <c r="BA8" s="12">
        <v>6</v>
      </c>
      <c r="BB8" s="12">
        <f t="shared" ca="1" si="11"/>
        <v>0.6898448844975702</v>
      </c>
      <c r="BC8" s="12">
        <f t="shared" ca="1" si="12"/>
        <v>38</v>
      </c>
    </row>
    <row r="9" spans="1:55" ht="17.25" thickBot="1" x14ac:dyDescent="0.35">
      <c r="A9" s="1">
        <v>7</v>
      </c>
      <c r="B9" s="26">
        <v>41</v>
      </c>
      <c r="C9" s="27">
        <v>38</v>
      </c>
      <c r="D9" s="28">
        <v>46</v>
      </c>
      <c r="E9" s="56">
        <v>64</v>
      </c>
      <c r="F9" s="30" t="str">
        <f t="shared" si="0"/>
        <v>66 - 72</v>
      </c>
      <c r="G9" s="31">
        <f t="shared" si="5"/>
        <v>66</v>
      </c>
      <c r="H9" s="32">
        <f t="shared" si="1"/>
        <v>72</v>
      </c>
      <c r="I9" s="54">
        <f t="shared" si="2"/>
        <v>26</v>
      </c>
      <c r="J9" s="58">
        <f t="shared" si="6"/>
        <v>1</v>
      </c>
      <c r="K9" s="47">
        <f t="shared" si="3"/>
        <v>3.5714285714285712E-2</v>
      </c>
      <c r="L9" s="34">
        <f t="shared" si="4"/>
        <v>0.9285714285714286</v>
      </c>
      <c r="N9" s="49" t="s">
        <v>25</v>
      </c>
      <c r="O9" s="50">
        <f>O2/O3</f>
        <v>1.0388198757763976</v>
      </c>
      <c r="P9" s="50">
        <f>P2/P3</f>
        <v>1.0388198757763976</v>
      </c>
      <c r="Q9" s="50">
        <f>Q2/Q3</f>
        <v>1.0388198757763976</v>
      </c>
      <c r="R9" s="50">
        <f>R2/R3</f>
        <v>1.0388198757763976</v>
      </c>
      <c r="AN9" s="15">
        <v>8</v>
      </c>
      <c r="AO9" s="15">
        <f t="shared" ca="1" si="7"/>
        <v>35.780444214677061</v>
      </c>
      <c r="AP9" s="15">
        <f ca="1">SMALL($AO$3:$AO$30,ROWS(AO$3:AO9))</f>
        <v>20.022480970655373</v>
      </c>
      <c r="AQ9" s="35">
        <f t="shared" ca="1" si="8"/>
        <v>2.1349363461820854</v>
      </c>
      <c r="AR9" s="35">
        <f t="shared" si="13"/>
        <v>2</v>
      </c>
      <c r="AS9" s="4">
        <f t="shared" ca="1" si="9"/>
        <v>43</v>
      </c>
      <c r="AT9" s="4">
        <f t="shared" ca="1" si="10"/>
        <v>0.44064457912561428</v>
      </c>
      <c r="AU9" s="4">
        <f ca="1">INDEX($AS$3:$AS$30,MATCH(SMALL($AT$3:$AT$30,ROWS(AT$3:AT9)),$AT$3:$AT$30,0))</f>
        <v>38</v>
      </c>
      <c r="AV9" s="4">
        <f ca="1">SMALL($AS$3:$AS$30,ROWS(AV$3:AV9))</f>
        <v>39</v>
      </c>
      <c r="AW9" s="12">
        <f ca="1">VLOOKUP(SMALL($BB$17:$BB$30,AX9),$BB$17:$BC$30,2,0)</f>
        <v>69</v>
      </c>
      <c r="AX9" s="12">
        <f t="shared" si="14"/>
        <v>4</v>
      </c>
      <c r="BA9" s="12">
        <v>7</v>
      </c>
      <c r="BB9" s="12">
        <f t="shared" ca="1" si="11"/>
        <v>0.80645431166289905</v>
      </c>
      <c r="BC9" s="12">
        <f t="shared" ca="1" si="12"/>
        <v>39</v>
      </c>
    </row>
    <row r="10" spans="1:55" ht="17.25" thickBot="1" x14ac:dyDescent="0.35">
      <c r="A10" s="1">
        <v>8</v>
      </c>
      <c r="B10" s="26">
        <v>33</v>
      </c>
      <c r="C10" s="27">
        <v>38</v>
      </c>
      <c r="D10" s="28">
        <v>25</v>
      </c>
      <c r="E10" s="56">
        <v>43</v>
      </c>
      <c r="F10" s="30" t="str">
        <f t="shared" si="0"/>
        <v>72 - 78</v>
      </c>
      <c r="G10" s="31">
        <f t="shared" si="5"/>
        <v>72</v>
      </c>
      <c r="H10" s="32">
        <f t="shared" si="1"/>
        <v>78</v>
      </c>
      <c r="I10" s="54">
        <f t="shared" si="2"/>
        <v>27</v>
      </c>
      <c r="J10" s="58">
        <f t="shared" si="6"/>
        <v>1</v>
      </c>
      <c r="K10" s="47">
        <f t="shared" si="3"/>
        <v>3.5714285714285712E-2</v>
      </c>
      <c r="L10" s="34">
        <f t="shared" si="4"/>
        <v>0.9642857142857143</v>
      </c>
      <c r="N10" s="60" t="s">
        <v>23</v>
      </c>
      <c r="O10" s="59">
        <f>O6/O2</f>
        <v>1.1928251121076234</v>
      </c>
      <c r="P10" s="59">
        <f>P6/P2</f>
        <v>1.1928251121076234</v>
      </c>
      <c r="Q10" s="59">
        <f>Q6/Q2</f>
        <v>1.1928251121076234</v>
      </c>
      <c r="R10" s="59">
        <f>R6/R2</f>
        <v>1.1928251121076234</v>
      </c>
      <c r="AN10" s="15">
        <v>7</v>
      </c>
      <c r="AO10" s="15">
        <f t="shared" ca="1" si="7"/>
        <v>25.101813596977035</v>
      </c>
      <c r="AP10" s="15">
        <f ca="1">SMALL($AO$3:$AO$30,ROWS(AO$3:AO10))</f>
        <v>22.611365582581971</v>
      </c>
      <c r="AQ10" s="35">
        <f t="shared" ca="1" si="8"/>
        <v>1.8293336787834487</v>
      </c>
      <c r="AR10" s="35">
        <f t="shared" si="13"/>
        <v>1</v>
      </c>
      <c r="AS10" s="4">
        <f t="shared" ca="1" si="9"/>
        <v>42</v>
      </c>
      <c r="AT10" s="4">
        <f t="shared" ca="1" si="10"/>
        <v>4.4695758886494796E-2</v>
      </c>
      <c r="AU10" s="4">
        <f ca="1">INDEX($AS$3:$AS$30,MATCH(SMALL($AT$3:$AT$30,ROWS(AT$3:AT10)),$AT$3:$AT$30,0))</f>
        <v>57</v>
      </c>
      <c r="AV10" s="4">
        <f ca="1">SMALL($AS$3:$AS$30,ROWS(AV$3:AV10))</f>
        <v>39</v>
      </c>
      <c r="AW10" s="12">
        <f ca="1">VLOOKUP(SMALL($BB$3:$BB$16,AX10),$BB$3:$BC$30,2,0)</f>
        <v>30</v>
      </c>
      <c r="AX10" s="12">
        <f t="shared" si="14"/>
        <v>4</v>
      </c>
      <c r="BA10" s="12">
        <v>8</v>
      </c>
      <c r="BB10" s="12">
        <f t="shared" ca="1" si="11"/>
        <v>0.20403604044026546</v>
      </c>
      <c r="BC10" s="12">
        <f t="shared" ca="1" si="12"/>
        <v>39</v>
      </c>
    </row>
    <row r="11" spans="1:55" ht="17.25" thickBot="1" x14ac:dyDescent="0.35">
      <c r="A11" s="1">
        <v>9</v>
      </c>
      <c r="B11" s="26">
        <v>46</v>
      </c>
      <c r="C11" s="27">
        <v>39</v>
      </c>
      <c r="D11" s="28">
        <v>41</v>
      </c>
      <c r="E11" s="56">
        <v>30</v>
      </c>
      <c r="F11" s="30" t="str">
        <f t="shared" si="0"/>
        <v>78 - 84</v>
      </c>
      <c r="G11" s="31">
        <f t="shared" si="5"/>
        <v>78</v>
      </c>
      <c r="H11" s="32">
        <f t="shared" si="1"/>
        <v>84</v>
      </c>
      <c r="I11" s="54">
        <f t="shared" si="2"/>
        <v>28</v>
      </c>
      <c r="J11" s="58">
        <f t="shared" si="6"/>
        <v>1</v>
      </c>
      <c r="K11" s="47">
        <f t="shared" si="3"/>
        <v>3.5714285714285712E-2</v>
      </c>
      <c r="L11" s="34">
        <f t="shared" si="4"/>
        <v>1</v>
      </c>
      <c r="AN11" s="15">
        <v>12</v>
      </c>
      <c r="AO11" s="15">
        <f t="shared" ca="1" si="7"/>
        <v>27.956874320417555</v>
      </c>
      <c r="AP11" s="15">
        <f ca="1">SMALL($AO$3:$AO$30,ROWS(AO$3:AO11))</f>
        <v>22.73594732604116</v>
      </c>
      <c r="AQ11" s="35">
        <f t="shared" ca="1" si="8"/>
        <v>1.4926587388973889</v>
      </c>
      <c r="AR11" s="35">
        <f t="shared" si="13"/>
        <v>1</v>
      </c>
      <c r="AS11" s="4">
        <f t="shared" ca="1" si="9"/>
        <v>34</v>
      </c>
      <c r="AT11" s="4">
        <f t="shared" ca="1" si="10"/>
        <v>7.7059969456864108E-3</v>
      </c>
      <c r="AU11" s="4">
        <f ca="1">INDEX($AS$3:$AS$30,MATCH(SMALL($AT$3:$AT$30,ROWS(AT$3:AT11)),$AT$3:$AT$30,0))</f>
        <v>40</v>
      </c>
      <c r="AV11" s="4">
        <f ca="1">SMALL($AS$3:$AS$30,ROWS(AV$3:AV11))</f>
        <v>40</v>
      </c>
      <c r="AW11" s="12">
        <f ca="1">VLOOKUP(SMALL($BB$3:$BB$16,AX11),$BB$3:$BC$30,2,0)</f>
        <v>47</v>
      </c>
      <c r="AX11" s="12">
        <f t="shared" si="14"/>
        <v>5</v>
      </c>
      <c r="BA11" s="12">
        <v>9</v>
      </c>
      <c r="BB11" s="12">
        <f t="shared" ca="1" si="11"/>
        <v>0.81378078067659165</v>
      </c>
      <c r="BC11" s="12">
        <f t="shared" ca="1" si="12"/>
        <v>40</v>
      </c>
    </row>
    <row r="12" spans="1:55" ht="17.25" thickBot="1" x14ac:dyDescent="0.35">
      <c r="A12" s="1">
        <v>10</v>
      </c>
      <c r="B12" s="26">
        <v>52</v>
      </c>
      <c r="C12" s="27">
        <v>41</v>
      </c>
      <c r="D12" s="28">
        <v>52</v>
      </c>
      <c r="E12" s="56">
        <v>82</v>
      </c>
      <c r="F12" s="30" t="str">
        <f t="shared" si="0"/>
        <v>84 - 90</v>
      </c>
      <c r="G12" s="31">
        <f t="shared" si="5"/>
        <v>84</v>
      </c>
      <c r="H12" s="32">
        <f t="shared" si="1"/>
        <v>90</v>
      </c>
      <c r="I12" s="54">
        <f t="shared" si="2"/>
        <v>28</v>
      </c>
      <c r="J12" s="58">
        <f t="shared" si="6"/>
        <v>0</v>
      </c>
      <c r="K12" s="47">
        <f t="shared" si="3"/>
        <v>0</v>
      </c>
      <c r="L12" s="34">
        <f t="shared" si="4"/>
        <v>1</v>
      </c>
      <c r="AN12" s="15">
        <v>9</v>
      </c>
      <c r="AO12" s="15">
        <f t="shared" ca="1" si="7"/>
        <v>26.23472698194378</v>
      </c>
      <c r="AP12" s="15">
        <f ca="1">SMALL($AO$3:$AO$30,ROWS(AO$3:AO12))</f>
        <v>23.872624403747992</v>
      </c>
      <c r="AQ12" s="35">
        <f t="shared" ca="1" si="8"/>
        <v>2.3601090880128028</v>
      </c>
      <c r="AR12" s="35">
        <f t="shared" si="13"/>
        <v>1.5</v>
      </c>
      <c r="AS12" s="4">
        <f t="shared" ca="1" si="9"/>
        <v>57</v>
      </c>
      <c r="AT12" s="4">
        <f t="shared" ca="1" si="10"/>
        <v>0.63545155561779321</v>
      </c>
      <c r="AU12" s="4">
        <f ca="1">INDEX($AS$3:$AS$30,MATCH(SMALL($AT$3:$AT$30,ROWS(AT$3:AT12)),$AT$3:$AT$30,0))</f>
        <v>52</v>
      </c>
      <c r="AV12" s="4">
        <f ca="1">SMALL($AS$3:$AS$30,ROWS(AV$3:AV12))</f>
        <v>41</v>
      </c>
      <c r="AW12" s="12">
        <f ca="1">VLOOKUP(SMALL($BB$17:$BB$30,AX12),$BB$17:$BC$30,2,0)</f>
        <v>59</v>
      </c>
      <c r="AX12" s="12">
        <f t="shared" si="14"/>
        <v>5</v>
      </c>
      <c r="BA12" s="12">
        <v>10</v>
      </c>
      <c r="BB12" s="12">
        <f t="shared" ca="1" si="11"/>
        <v>0.53611112402547001</v>
      </c>
      <c r="BC12" s="12">
        <f t="shared" ca="1" si="12"/>
        <v>41</v>
      </c>
    </row>
    <row r="13" spans="1:55" ht="17.25" thickBot="1" x14ac:dyDescent="0.35">
      <c r="A13" s="1">
        <v>11</v>
      </c>
      <c r="B13" s="26">
        <v>64</v>
      </c>
      <c r="C13" s="27">
        <v>43</v>
      </c>
      <c r="D13" s="28">
        <v>69</v>
      </c>
      <c r="E13" s="56">
        <v>52</v>
      </c>
      <c r="F13" s="30" t="str">
        <f t="shared" si="0"/>
        <v>90 - 96</v>
      </c>
      <c r="G13" s="31">
        <f t="shared" si="5"/>
        <v>90</v>
      </c>
      <c r="H13" s="32">
        <f t="shared" si="1"/>
        <v>96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22.73594732604116</v>
      </c>
      <c r="AP13" s="15">
        <f ca="1">SMALL($AO$3:$AO$30,ROWS(AO$3:AO13))</f>
        <v>24.130197103571732</v>
      </c>
      <c r="AQ13" s="35">
        <f t="shared" ca="1" si="8"/>
        <v>2.9604438622512661</v>
      </c>
      <c r="AR13" s="35">
        <f t="shared" si="13"/>
        <v>2</v>
      </c>
      <c r="AS13" s="4">
        <f t="shared" ca="1" si="9"/>
        <v>72</v>
      </c>
      <c r="AT13" s="4">
        <f t="shared" ca="1" si="10"/>
        <v>0.85951609222373593</v>
      </c>
      <c r="AU13" s="4">
        <f ca="1">INDEX($AS$3:$AS$30,MATCH(SMALL($AT$3:$AT$30,ROWS(AT$3:AT13)),$AT$3:$AT$30,0))</f>
        <v>43</v>
      </c>
      <c r="AV13" s="4">
        <f ca="1">SMALL($AS$3:$AS$30,ROWS(AV$3:AV13))</f>
        <v>42</v>
      </c>
      <c r="AW13" s="12">
        <f ca="1">VLOOKUP(SMALL($BB$17:$BB$30,AX13),$BB$17:$BC$30,2,0)</f>
        <v>50</v>
      </c>
      <c r="AX13" s="12">
        <f t="shared" si="14"/>
        <v>6</v>
      </c>
      <c r="BA13" s="12">
        <v>11</v>
      </c>
      <c r="BB13" s="12">
        <f t="shared" ca="1" si="11"/>
        <v>0.83938030808002528</v>
      </c>
      <c r="BC13" s="12">
        <f t="shared" ca="1" si="12"/>
        <v>42</v>
      </c>
    </row>
    <row r="14" spans="1:55" ht="17.25" thickBot="1" x14ac:dyDescent="0.35">
      <c r="A14" s="1">
        <v>12</v>
      </c>
      <c r="B14" s="26">
        <v>50</v>
      </c>
      <c r="C14" s="27">
        <v>46</v>
      </c>
      <c r="D14" s="28">
        <v>50</v>
      </c>
      <c r="E14" s="56">
        <v>33</v>
      </c>
      <c r="F14" s="36" t="str">
        <f t="shared" si="0"/>
        <v>96 - 102</v>
      </c>
      <c r="G14" s="37">
        <f t="shared" si="5"/>
        <v>96</v>
      </c>
      <c r="H14" s="38">
        <f t="shared" si="1"/>
        <v>102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18.968835437872542</v>
      </c>
      <c r="AP14" s="15">
        <f ca="1">SMALL($AO$3:$AO$30,ROWS(AO$3:AO14))</f>
        <v>24.892566269160895</v>
      </c>
      <c r="AQ14" s="35">
        <f t="shared" ca="1" si="8"/>
        <v>1.8555107808435234</v>
      </c>
      <c r="AR14" s="35">
        <f t="shared" si="13"/>
        <v>1</v>
      </c>
      <c r="AS14" s="4">
        <f t="shared" ca="1" si="9"/>
        <v>47</v>
      </c>
      <c r="AT14" s="4">
        <f t="shared" ca="1" si="10"/>
        <v>0.78354504986517182</v>
      </c>
      <c r="AU14" s="4">
        <f ca="1">INDEX($AS$3:$AS$30,MATCH(SMALL($AT$3:$AT$30,ROWS(AT$3:AT14)),$AT$3:$AT$30,0))</f>
        <v>55</v>
      </c>
      <c r="AV14" s="4">
        <f ca="1">SMALL($AS$3:$AS$30,ROWS(AV$3:AV14))</f>
        <v>43</v>
      </c>
      <c r="AW14" s="12">
        <f ca="1">VLOOKUP(SMALL($BB$3:$BB$16,AX14),$BB$3:$BC$30,2,0)</f>
        <v>43</v>
      </c>
      <c r="AX14" s="12">
        <f t="shared" si="14"/>
        <v>6</v>
      </c>
      <c r="BA14" s="12">
        <v>12</v>
      </c>
      <c r="BB14" s="12">
        <f t="shared" ca="1" si="11"/>
        <v>0.37918056881152373</v>
      </c>
      <c r="BC14" s="12">
        <f t="shared" ca="1" si="12"/>
        <v>43</v>
      </c>
    </row>
    <row r="15" spans="1:55" ht="16.5" x14ac:dyDescent="0.3">
      <c r="A15" s="1">
        <v>13</v>
      </c>
      <c r="B15" s="26">
        <v>25</v>
      </c>
      <c r="C15" s="27">
        <v>46</v>
      </c>
      <c r="D15" s="28">
        <v>46</v>
      </c>
      <c r="E15" s="56">
        <v>32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 s="47"/>
      <c r="AN15" s="15">
        <v>14</v>
      </c>
      <c r="AO15" s="15">
        <f t="shared" ca="1" si="7"/>
        <v>28.489731697369319</v>
      </c>
      <c r="AP15" s="15">
        <f ca="1">SMALL($AO$3:$AO$30,ROWS(AO$3:AO15))</f>
        <v>25.034814394494056</v>
      </c>
      <c r="AQ15" s="35">
        <f t="shared" ca="1" si="8"/>
        <v>1.9537299735516183</v>
      </c>
      <c r="AR15" s="35">
        <f t="shared" si="13"/>
        <v>1</v>
      </c>
      <c r="AS15" s="4">
        <f t="shared" ca="1" si="9"/>
        <v>49</v>
      </c>
      <c r="AT15" s="4">
        <f t="shared" ca="1" si="10"/>
        <v>1.5256047360255764E-2</v>
      </c>
      <c r="AU15" s="4">
        <f ca="1">INDEX($AS$3:$AS$30,MATCH(SMALL($AT$3:$AT$30,ROWS(AT$3:AT15)),$AT$3:$AT$30,0))</f>
        <v>30</v>
      </c>
      <c r="AV15" s="4">
        <f ca="1">SMALL($AS$3:$AS$30,ROWS(AV$3:AV15))</f>
        <v>44</v>
      </c>
      <c r="AW15" s="12">
        <f ca="1">VLOOKUP(SMALL($BB$3:$BB$16,AX15),$BB$3:$BC$30,2,0)</f>
        <v>44</v>
      </c>
      <c r="AX15" s="12">
        <f t="shared" si="14"/>
        <v>7</v>
      </c>
      <c r="BA15" s="12">
        <v>13</v>
      </c>
      <c r="BB15" s="12">
        <f t="shared" ca="1" si="11"/>
        <v>0.41733262207050537</v>
      </c>
      <c r="BC15" s="12">
        <f t="shared" ca="1" si="12"/>
        <v>44</v>
      </c>
    </row>
    <row r="16" spans="1:55" ht="16.5" x14ac:dyDescent="0.3">
      <c r="A16" s="1">
        <v>14</v>
      </c>
      <c r="B16" s="26">
        <v>74</v>
      </c>
      <c r="C16" s="27">
        <v>46</v>
      </c>
      <c r="D16" s="28">
        <v>58</v>
      </c>
      <c r="E16" s="56">
        <v>74</v>
      </c>
      <c r="AN16" s="15">
        <v>16</v>
      </c>
      <c r="AO16" s="15">
        <f t="shared" ca="1" si="7"/>
        <v>25.034814394494056</v>
      </c>
      <c r="AP16" s="15">
        <f ca="1">SMALL($AO$3:$AO$30,ROWS(AO$3:AO16))</f>
        <v>25.101813596977035</v>
      </c>
      <c r="AQ16" s="35">
        <f t="shared" ca="1" si="8"/>
        <v>2.0650670979010881</v>
      </c>
      <c r="AR16" s="35">
        <f t="shared" si="13"/>
        <v>1.5</v>
      </c>
      <c r="AS16" s="4">
        <f t="shared" ca="1" si="9"/>
        <v>52</v>
      </c>
      <c r="AT16" s="4">
        <f t="shared" ca="1" si="10"/>
        <v>0.41264958122877471</v>
      </c>
      <c r="AU16" s="4">
        <f ca="1">INDEX($AS$3:$AS$30,MATCH(SMALL($AT$3:$AT$30,ROWS(AT$3:AT16)),$AT$3:$AT$30,0))</f>
        <v>48</v>
      </c>
      <c r="AV16" s="4">
        <f ca="1">SMALL($AS$3:$AS$30,ROWS(AV$3:AV16))</f>
        <v>47</v>
      </c>
      <c r="AW16" s="12">
        <f ca="1">VLOOKUP(SMALL($BB$17:$BB$30,AX16),$BB$17:$BC$30,2,0)</f>
        <v>48</v>
      </c>
      <c r="AX16" s="12">
        <f t="shared" si="14"/>
        <v>7</v>
      </c>
      <c r="BA16" s="12">
        <v>14</v>
      </c>
      <c r="BB16" s="12">
        <f t="shared" ca="1" si="11"/>
        <v>0.37426481871936534</v>
      </c>
      <c r="BC16" s="12">
        <f t="shared" ca="1" si="12"/>
        <v>47</v>
      </c>
    </row>
    <row r="17" spans="1:63" ht="16.5" x14ac:dyDescent="0.3">
      <c r="A17" s="1">
        <v>15</v>
      </c>
      <c r="B17" s="26">
        <v>28</v>
      </c>
      <c r="C17" s="27">
        <v>46</v>
      </c>
      <c r="D17" s="28">
        <v>52</v>
      </c>
      <c r="E17" s="56">
        <v>57</v>
      </c>
      <c r="J17" s="42"/>
      <c r="K17" s="42"/>
      <c r="AN17" s="15">
        <v>18</v>
      </c>
      <c r="AO17" s="15">
        <f t="shared" ca="1" si="7"/>
        <v>19.228953938187388</v>
      </c>
      <c r="AP17" s="15">
        <f ca="1">SMALL($AO$3:$AO$30,ROWS(AO$3:AO17))</f>
        <v>25.588033647991288</v>
      </c>
      <c r="AQ17" s="35">
        <f t="shared" ca="1" si="8"/>
        <v>2.1426250035358434</v>
      </c>
      <c r="AR17" s="35">
        <f t="shared" si="13"/>
        <v>2</v>
      </c>
      <c r="AS17" s="4">
        <f t="shared" ca="1" si="9"/>
        <v>55</v>
      </c>
      <c r="AT17" s="4">
        <f t="shared" ca="1" si="10"/>
        <v>0.63946594185190342</v>
      </c>
      <c r="AU17" s="4">
        <f ca="1">INDEX($AS$3:$AS$30,MATCH(SMALL($AT$3:$AT$30,ROWS(AT$3:AT17)),$AT$3:$AT$30,0))</f>
        <v>69</v>
      </c>
      <c r="AV17" s="4">
        <f ca="1">SMALL($AS$3:$AS$30,ROWS(AV$3:AV17))</f>
        <v>48</v>
      </c>
      <c r="AW17" s="12">
        <f ca="1">VLOOKUP(SMALL($BB$17:$BB$30,AX17),$BB$17:$BC$30,2,0)</f>
        <v>52</v>
      </c>
      <c r="AX17" s="12">
        <f t="shared" si="14"/>
        <v>8</v>
      </c>
      <c r="BA17" s="12">
        <v>15</v>
      </c>
      <c r="BB17" s="12">
        <f t="shared" ca="1" si="11"/>
        <v>0.3616868363054857</v>
      </c>
      <c r="BC17" s="12">
        <f t="shared" ca="1" si="12"/>
        <v>48</v>
      </c>
    </row>
    <row r="18" spans="1:63" ht="16.5" x14ac:dyDescent="0.3">
      <c r="A18" s="1">
        <v>16</v>
      </c>
      <c r="B18" s="26">
        <v>52</v>
      </c>
      <c r="C18" s="27">
        <v>46</v>
      </c>
      <c r="D18" s="28">
        <v>46</v>
      </c>
      <c r="E18" s="56">
        <v>46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30.356689930589013</v>
      </c>
      <c r="AP18" s="15">
        <f ca="1">SMALL($AO$3:$AO$30,ROWS(AO$3:AO18))</f>
        <v>26.23472698194378</v>
      </c>
      <c r="AQ18" s="35">
        <f t="shared" ca="1" si="8"/>
        <v>1.4257541128375335</v>
      </c>
      <c r="AR18" s="35">
        <f t="shared" si="13"/>
        <v>1</v>
      </c>
      <c r="AS18" s="4">
        <f t="shared" ca="1" si="9"/>
        <v>38</v>
      </c>
      <c r="AT18" s="4">
        <f t="shared" ca="1" si="10"/>
        <v>0.22511833609948939</v>
      </c>
      <c r="AU18" s="4">
        <f ca="1">INDEX($AS$3:$AS$30,MATCH(SMALL($AT$3:$AT$30,ROWS(AT$3:AT18)),$AT$3:$AT$30,0))</f>
        <v>44</v>
      </c>
      <c r="AV18" s="4">
        <f ca="1">SMALL($AS$3:$AS$30,ROWS(AV$3:AV18))</f>
        <v>49</v>
      </c>
      <c r="AW18" s="12">
        <f ca="1">VLOOKUP(SMALL($BB$3:$BB$16,AX18),$BB$3:$BC$30,2,0)</f>
        <v>34</v>
      </c>
      <c r="AX18" s="12">
        <f t="shared" si="14"/>
        <v>8</v>
      </c>
      <c r="BA18" s="12">
        <v>16</v>
      </c>
      <c r="BB18" s="12">
        <f t="shared" ca="1" si="11"/>
        <v>0.61582917453102137</v>
      </c>
      <c r="BC18" s="12">
        <f t="shared" ca="1" si="12"/>
        <v>49</v>
      </c>
    </row>
    <row r="19" spans="1:63" ht="16.5" x14ac:dyDescent="0.3">
      <c r="A19" s="1">
        <v>17</v>
      </c>
      <c r="B19" s="26">
        <v>39</v>
      </c>
      <c r="C19" s="27">
        <v>50</v>
      </c>
      <c r="D19" s="28">
        <v>43</v>
      </c>
      <c r="E19" s="56">
        <v>39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29.739353786083086</v>
      </c>
      <c r="AP19" s="15">
        <f ca="1">SMALL($AO$3:$AO$30,ROWS(AO$3:AO19))</f>
        <v>26.783421829655637</v>
      </c>
      <c r="AQ19" s="35">
        <f t="shared" ca="1" si="8"/>
        <v>1.4577507355304802</v>
      </c>
      <c r="AR19" s="35">
        <f t="shared" si="13"/>
        <v>1</v>
      </c>
      <c r="AS19" s="4">
        <f t="shared" ca="1" si="9"/>
        <v>40</v>
      </c>
      <c r="AT19" s="4">
        <f t="shared" ca="1" si="10"/>
        <v>0.35914603250849864</v>
      </c>
      <c r="AU19" s="4">
        <f ca="1">INDEX($AS$3:$AS$30,MATCH(SMALL($AT$3:$AT$30,ROWS(AT$3:AT19)),$AT$3:$AT$30,0))</f>
        <v>39</v>
      </c>
      <c r="AV19" s="4">
        <f ca="1">SMALL($AS$3:$AS$30,ROWS(AV$3:AV19))</f>
        <v>50</v>
      </c>
      <c r="AW19" s="12">
        <f ca="1">VLOOKUP(SMALL($BB$3:$BB$16,AX19),$BB$3:$BC$30,2,0)</f>
        <v>41</v>
      </c>
      <c r="AX19" s="12">
        <f t="shared" si="14"/>
        <v>9</v>
      </c>
      <c r="BA19" s="12">
        <v>17</v>
      </c>
      <c r="BB19" s="12">
        <f t="shared" ca="1" si="11"/>
        <v>0.27415263859538885</v>
      </c>
      <c r="BC19" s="12">
        <f t="shared" ca="1" si="12"/>
        <v>50</v>
      </c>
    </row>
    <row r="20" spans="1:63" ht="16.5" x14ac:dyDescent="0.3">
      <c r="A20" s="1">
        <v>18</v>
      </c>
      <c r="B20" s="26">
        <v>57</v>
      </c>
      <c r="C20" s="27">
        <v>52</v>
      </c>
      <c r="D20" s="28">
        <v>52</v>
      </c>
      <c r="E20" s="56">
        <v>46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20.022480970655373</v>
      </c>
      <c r="AP20" s="15">
        <f ca="1">SMALL($AO$3:$AO$30,ROWS(AO$3:AO20))</f>
        <v>27.427610390711738</v>
      </c>
      <c r="AQ20" s="35">
        <f t="shared" ca="1" si="8"/>
        <v>2.4802396039312571</v>
      </c>
      <c r="AR20" s="35">
        <f t="shared" si="13"/>
        <v>1.5</v>
      </c>
      <c r="AS20" s="4">
        <f t="shared" ca="1" si="9"/>
        <v>69</v>
      </c>
      <c r="AT20" s="4">
        <f t="shared" ca="1" si="10"/>
        <v>0.46443853186589734</v>
      </c>
      <c r="AU20" s="4">
        <f ca="1">INDEX($AS$3:$AS$30,MATCH(SMALL($AT$3:$AT$30,ROWS(AT$3:AT20)),$AT$3:$AT$30,0))</f>
        <v>41</v>
      </c>
      <c r="AV20" s="4">
        <f ca="1">SMALL($AS$3:$AS$30,ROWS(AV$3:AV20))</f>
        <v>52</v>
      </c>
      <c r="AW20" s="12">
        <f ca="1">VLOOKUP(SMALL($BB$17:$BB$30,AX20),$BB$17:$BC$30,2,0)</f>
        <v>52</v>
      </c>
      <c r="AX20" s="12">
        <f t="shared" si="14"/>
        <v>9</v>
      </c>
      <c r="BA20" s="12">
        <v>18</v>
      </c>
      <c r="BB20" s="12">
        <f t="shared" ca="1" si="11"/>
        <v>0.60525099663281046</v>
      </c>
      <c r="BC20" s="12">
        <f t="shared" ca="1" si="12"/>
        <v>52</v>
      </c>
    </row>
    <row r="21" spans="1:63" ht="16.5" x14ac:dyDescent="0.3">
      <c r="A21" s="1">
        <v>19</v>
      </c>
      <c r="B21" s="26">
        <v>54</v>
      </c>
      <c r="C21" s="27">
        <v>52</v>
      </c>
      <c r="D21" s="28">
        <v>65</v>
      </c>
      <c r="E21" s="56">
        <v>54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22.611365582581971</v>
      </c>
      <c r="AP21" s="15">
        <f ca="1">SMALL($AO$3:$AO$30,ROWS(AO$3:AO21))</f>
        <v>27.956874320417555</v>
      </c>
      <c r="AQ21" s="35">
        <f t="shared" ca="1" si="8"/>
        <v>2.0763060651871408</v>
      </c>
      <c r="AR21" s="35">
        <f t="shared" si="13"/>
        <v>2</v>
      </c>
      <c r="AS21" s="4">
        <f t="shared" ca="1" si="9"/>
        <v>59</v>
      </c>
      <c r="AT21" s="4">
        <f t="shared" ca="1" si="10"/>
        <v>0.208294748183109</v>
      </c>
      <c r="AU21" s="4">
        <f ca="1">INDEX($AS$3:$AS$30,MATCH(SMALL($AT$3:$AT$30,ROWS(AT$3:AT21)),$AT$3:$AT$30,0))</f>
        <v>57</v>
      </c>
      <c r="AV21" s="4">
        <f ca="1">SMALL($AS$3:$AS$30,ROWS(AV$3:AV21))</f>
        <v>52</v>
      </c>
      <c r="AW21" s="12">
        <f ca="1">VLOOKUP(SMALL($BB$17:$BB$30,AX21),$BB$17:$BC$30,2,0)</f>
        <v>57</v>
      </c>
      <c r="AX21" s="12">
        <f t="shared" si="14"/>
        <v>10</v>
      </c>
      <c r="BA21" s="12">
        <v>19</v>
      </c>
      <c r="BB21" s="12">
        <f t="shared" ca="1" si="11"/>
        <v>0.60487379357805238</v>
      </c>
      <c r="BC21" s="12">
        <f t="shared" ca="1" si="12"/>
        <v>52</v>
      </c>
    </row>
    <row r="22" spans="1:63" ht="16.5" x14ac:dyDescent="0.3">
      <c r="A22" s="1">
        <v>20</v>
      </c>
      <c r="B22" s="26">
        <v>32</v>
      </c>
      <c r="C22" s="27">
        <v>52</v>
      </c>
      <c r="D22" s="28">
        <v>32</v>
      </c>
      <c r="E22" s="56">
        <v>25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31.457522803343888</v>
      </c>
      <c r="AP22" s="15">
        <f ca="1">SMALL($AO$3:$AO$30,ROWS(AO$3:AO22))</f>
        <v>28.489731697369319</v>
      </c>
      <c r="AQ22" s="35">
        <f t="shared" ca="1" si="8"/>
        <v>1.797942397600691</v>
      </c>
      <c r="AR22" s="35">
        <f t="shared" si="13"/>
        <v>1</v>
      </c>
      <c r="AS22" s="4">
        <f t="shared" ca="1" si="9"/>
        <v>52</v>
      </c>
      <c r="AT22" s="4">
        <f t="shared" ca="1" si="10"/>
        <v>0.69393706609488603</v>
      </c>
      <c r="AU22" s="4">
        <f ca="1">INDEX($AS$3:$AS$30,MATCH(SMALL($AT$3:$AT$30,ROWS(AT$3:AT22)),$AT$3:$AT$30,0))</f>
        <v>21</v>
      </c>
      <c r="AV22" s="4">
        <f ca="1">SMALL($AS$3:$AS$30,ROWS(AV$3:AV22))</f>
        <v>55</v>
      </c>
      <c r="AW22" s="12">
        <f ca="1">VLOOKUP(SMALL($BB$3:$BB$16,AX22),$BB$3:$BC$30,2,0)</f>
        <v>38</v>
      </c>
      <c r="AX22" s="12">
        <f t="shared" si="14"/>
        <v>10</v>
      </c>
      <c r="BA22" s="12">
        <v>20</v>
      </c>
      <c r="BB22" s="12">
        <f t="shared" ca="1" si="11"/>
        <v>0.10437995858860205</v>
      </c>
      <c r="BC22" s="12">
        <f t="shared" ca="1" si="12"/>
        <v>55</v>
      </c>
    </row>
    <row r="23" spans="1:63" ht="16.5" x14ac:dyDescent="0.3">
      <c r="A23" s="1">
        <v>21</v>
      </c>
      <c r="B23" s="26">
        <v>65</v>
      </c>
      <c r="C23" s="27">
        <v>54</v>
      </c>
      <c r="D23" s="28">
        <v>38</v>
      </c>
      <c r="E23" s="56">
        <v>38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26.783421829655637</v>
      </c>
      <c r="AP23" s="15">
        <f ca="1">SMALL($AO$3:$AO$30,ROWS(AO$3:AO23))</f>
        <v>28.855517475447645</v>
      </c>
      <c r="AQ23" s="35">
        <f t="shared" ca="1" si="8"/>
        <v>1.3421540978217288</v>
      </c>
      <c r="AR23" s="35">
        <f t="shared" si="13"/>
        <v>1</v>
      </c>
      <c r="AS23" s="4">
        <f t="shared" ca="1" si="9"/>
        <v>39</v>
      </c>
      <c r="AT23" s="4">
        <f t="shared" ca="1" si="10"/>
        <v>0.76468452924772534</v>
      </c>
      <c r="AU23" s="4">
        <f ca="1">INDEX($AS$3:$AS$30,MATCH(SMALL($AT$3:$AT$30,ROWS(AT$3:AT23)),$AT$3:$AT$30,0))</f>
        <v>55</v>
      </c>
      <c r="AV23" s="4">
        <f ca="1">SMALL($AS$3:$AS$30,ROWS(AV$3:AV23))</f>
        <v>55</v>
      </c>
      <c r="AW23" s="12">
        <f ca="1">VLOOKUP(SMALL($BB$3:$BB$16,AX23),$BB$3:$BC$30,2,0)</f>
        <v>39</v>
      </c>
      <c r="AX23" s="12">
        <f t="shared" si="14"/>
        <v>11</v>
      </c>
      <c r="BA23" s="12">
        <v>21</v>
      </c>
      <c r="BB23" s="12">
        <f t="shared" ca="1" si="11"/>
        <v>3.2160398495266973E-2</v>
      </c>
      <c r="BC23" s="12">
        <f t="shared" ca="1" si="12"/>
        <v>55</v>
      </c>
    </row>
    <row r="24" spans="1:63" ht="16.5" x14ac:dyDescent="0.3">
      <c r="A24" s="1">
        <v>22</v>
      </c>
      <c r="B24" s="26">
        <v>38</v>
      </c>
      <c r="C24" s="27">
        <v>57</v>
      </c>
      <c r="D24" s="28">
        <v>57</v>
      </c>
      <c r="E24" s="56">
        <v>65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27.427610390711738</v>
      </c>
      <c r="AP24" s="15">
        <f ca="1">SMALL($AO$3:$AO$30,ROWS(AO$3:AO24))</f>
        <v>29.552994588832846</v>
      </c>
      <c r="AQ24" s="35">
        <f t="shared" ca="1" si="8"/>
        <v>1.8490047130889897</v>
      </c>
      <c r="AR24" s="35">
        <f t="shared" si="13"/>
        <v>1.5</v>
      </c>
      <c r="AS24" s="4">
        <f t="shared" ca="1" si="9"/>
        <v>55</v>
      </c>
      <c r="AT24" s="4">
        <f t="shared" ca="1" si="10"/>
        <v>0.4415360435608221</v>
      </c>
      <c r="AU24" s="4">
        <f ca="1">INDEX($AS$3:$AS$30,MATCH(SMALL($AT$3:$AT$30,ROWS(AT$3:AT24)),$AT$3:$AT$30,0))</f>
        <v>52</v>
      </c>
      <c r="AV24" s="4">
        <f ca="1">SMALL($AS$3:$AS$30,ROWS(AV$3:AV24))</f>
        <v>57</v>
      </c>
      <c r="AW24" s="12">
        <f ca="1">VLOOKUP(SMALL($BB$17:$BB$30,AX24),$BB$17:$BC$30,2,0)</f>
        <v>49</v>
      </c>
      <c r="AX24" s="12">
        <f t="shared" si="14"/>
        <v>11</v>
      </c>
      <c r="BA24" s="12">
        <v>22</v>
      </c>
      <c r="BB24" s="12">
        <f t="shared" ca="1" si="11"/>
        <v>0.98165708270946561</v>
      </c>
      <c r="BC24" s="12">
        <f t="shared" ca="1" si="12"/>
        <v>57</v>
      </c>
    </row>
    <row r="25" spans="1:63" ht="16.5" x14ac:dyDescent="0.3">
      <c r="A25" s="1">
        <v>23</v>
      </c>
      <c r="B25" s="26">
        <v>52</v>
      </c>
      <c r="C25" s="27">
        <v>58</v>
      </c>
      <c r="D25" s="28">
        <v>82</v>
      </c>
      <c r="E25" s="56">
        <v>50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33.601420691721522</v>
      </c>
      <c r="AP25" s="15">
        <f ca="1">SMALL($AO$3:$AO$30,ROWS(AO$3:AO25))</f>
        <v>29.739353786083086</v>
      </c>
      <c r="AQ25" s="35">
        <f t="shared" ca="1" si="8"/>
        <v>2.9000616029267801</v>
      </c>
      <c r="AR25" s="35">
        <f t="shared" si="13"/>
        <v>2</v>
      </c>
      <c r="AS25" s="4">
        <f t="shared" ca="1" si="9"/>
        <v>87</v>
      </c>
      <c r="AT25" s="4">
        <f t="shared" ca="1" si="10"/>
        <v>0.91156574009476499</v>
      </c>
      <c r="AU25" s="4">
        <f ca="1">INDEX($AS$3:$AS$30,MATCH(SMALL($AT$3:$AT$30,ROWS(AT$3:AT25)),$AT$3:$AT$30,0))</f>
        <v>39</v>
      </c>
      <c r="AV25" s="4">
        <f ca="1">SMALL($AS$3:$AS$30,ROWS(AV$3:AV25))</f>
        <v>57</v>
      </c>
      <c r="AW25" s="12">
        <f ca="1">VLOOKUP(SMALL($BB$17:$BB$30,AX25),$BB$17:$BC$30,2,0)</f>
        <v>72</v>
      </c>
      <c r="AX25" s="12">
        <f t="shared" si="14"/>
        <v>12</v>
      </c>
      <c r="BA25" s="12">
        <v>23</v>
      </c>
      <c r="BB25" s="12">
        <f t="shared" ca="1" si="11"/>
        <v>0.61457292537619657</v>
      </c>
      <c r="BC25" s="12">
        <f t="shared" ca="1" si="12"/>
        <v>57</v>
      </c>
    </row>
    <row r="26" spans="1:63" ht="16.5" x14ac:dyDescent="0.3">
      <c r="A26" s="1">
        <v>24</v>
      </c>
      <c r="B26" s="26">
        <v>58</v>
      </c>
      <c r="C26" s="27">
        <v>64</v>
      </c>
      <c r="D26" s="28">
        <v>54</v>
      </c>
      <c r="E26" s="56">
        <v>46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19.028185937926867</v>
      </c>
      <c r="AP26" s="15">
        <f ca="1">SMALL($AO$3:$AO$30,ROWS(AO$3:AO26))</f>
        <v>30.356689930589013</v>
      </c>
      <c r="AQ26" s="35">
        <f t="shared" ca="1" si="8"/>
        <v>1.236449895357989</v>
      </c>
      <c r="AR26" s="35">
        <f t="shared" si="13"/>
        <v>1</v>
      </c>
      <c r="AS26" s="4">
        <f t="shared" ca="1" si="9"/>
        <v>38</v>
      </c>
      <c r="AT26" s="4">
        <f t="shared" ca="1" si="10"/>
        <v>0.23123142698415378</v>
      </c>
      <c r="AU26" s="4">
        <f ca="1">INDEX($AS$3:$AS$30,MATCH(SMALL($AT$3:$AT$30,ROWS(AT$3:AT26)),$AT$3:$AT$30,0))</f>
        <v>47</v>
      </c>
      <c r="AV26" s="4">
        <f ca="1">SMALL($AS$3:$AS$30,ROWS(AV$3:AV26))</f>
        <v>59</v>
      </c>
      <c r="AW26" s="12">
        <f ca="1">VLOOKUP(SMALL($BB$3:$BB$16,AX26),$BB$3:$BC$30,2,0)</f>
        <v>40</v>
      </c>
      <c r="AX26" s="12">
        <f t="shared" si="14"/>
        <v>12</v>
      </c>
      <c r="BA26" s="12">
        <v>24</v>
      </c>
      <c r="BB26" s="12">
        <f t="shared" ca="1" si="11"/>
        <v>0.25377940883716976</v>
      </c>
      <c r="BC26" s="12">
        <f t="shared" ca="1" si="12"/>
        <v>59</v>
      </c>
    </row>
    <row r="27" spans="1:63" ht="16.5" x14ac:dyDescent="0.3">
      <c r="A27" s="1">
        <v>25</v>
      </c>
      <c r="B27" s="26">
        <v>43</v>
      </c>
      <c r="C27" s="27">
        <v>65</v>
      </c>
      <c r="D27" s="28">
        <v>39</v>
      </c>
      <c r="E27" s="56">
        <v>28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28.855517475447645</v>
      </c>
      <c r="AP27" s="15">
        <f ca="1">SMALL($AO$3:$AO$30,ROWS(AO$3:AO27))</f>
        <v>30.604369705794561</v>
      </c>
      <c r="AQ27" s="35">
        <f t="shared" ca="1" si="8"/>
        <v>1.8543469889931932</v>
      </c>
      <c r="AR27" s="35">
        <f t="shared" si="13"/>
        <v>1</v>
      </c>
      <c r="AS27" s="4">
        <f t="shared" ca="1" si="9"/>
        <v>57</v>
      </c>
      <c r="AT27" s="4">
        <f t="shared" ca="1" si="10"/>
        <v>0.26777241592533751</v>
      </c>
      <c r="AU27" s="4">
        <f ca="1">INDEX($AS$3:$AS$30,MATCH(SMALL($AT$3:$AT$30,ROWS(AT$3:AT27)),$AT$3:$AT$30,0))</f>
        <v>72</v>
      </c>
      <c r="AV27" s="4">
        <f ca="1">SMALL($AS$3:$AS$30,ROWS(AV$3:AV27))</f>
        <v>69</v>
      </c>
      <c r="AW27" s="12">
        <f ca="1">VLOOKUP(SMALL($BB$3:$BB$16,AX27),$BB$3:$BC$30,2,0)</f>
        <v>42</v>
      </c>
      <c r="AX27" s="12">
        <f t="shared" si="14"/>
        <v>13</v>
      </c>
      <c r="BA27" s="12">
        <v>25</v>
      </c>
      <c r="BB27" s="12">
        <f t="shared" ca="1" si="11"/>
        <v>0.11812578333914814</v>
      </c>
      <c r="BC27" s="12">
        <f t="shared" ca="1" si="12"/>
        <v>69</v>
      </c>
    </row>
    <row r="28" spans="1:63" ht="16.5" x14ac:dyDescent="0.3">
      <c r="A28" s="1">
        <v>26</v>
      </c>
      <c r="B28" s="26">
        <v>30</v>
      </c>
      <c r="C28" s="27">
        <v>69</v>
      </c>
      <c r="D28" s="28">
        <v>64</v>
      </c>
      <c r="E28" s="56">
        <v>69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24.130197103571732</v>
      </c>
      <c r="AP28" s="15">
        <f ca="1">SMALL($AO$3:$AO$30,ROWS(AO$3:AO28))</f>
        <v>31.457522803343888</v>
      </c>
      <c r="AQ28" s="35">
        <f t="shared" ca="1" si="8"/>
        <v>1.5730630444950555</v>
      </c>
      <c r="AR28" s="35">
        <f t="shared" si="13"/>
        <v>1.5</v>
      </c>
      <c r="AS28" s="4">
        <f t="shared" ca="1" si="9"/>
        <v>50</v>
      </c>
      <c r="AT28" s="4">
        <f t="shared" ca="1" si="10"/>
        <v>0.17258322818429817</v>
      </c>
      <c r="AU28" s="4">
        <f ca="1">INDEX($AS$3:$AS$30,MATCH(SMALL($AT$3:$AT$30,ROWS(AT$3:AT28)),$AT$3:$AT$30,0))</f>
        <v>87</v>
      </c>
      <c r="AV28" s="4">
        <f ca="1">SMALL($AS$3:$AS$30,ROWS(AV$3:AV28))</f>
        <v>72</v>
      </c>
      <c r="AW28" s="12">
        <f ca="1">VLOOKUP(SMALL($BB$17:$BB$30,AX28),$BB$17:$BC$30,2,0)</f>
        <v>91</v>
      </c>
      <c r="AX28" s="12">
        <f t="shared" si="14"/>
        <v>13</v>
      </c>
      <c r="BA28" s="12">
        <v>26</v>
      </c>
      <c r="BB28" s="12">
        <f t="shared" ca="1" si="11"/>
        <v>0.7535372286826022</v>
      </c>
      <c r="BC28" s="12">
        <f t="shared" ca="1" si="12"/>
        <v>72</v>
      </c>
    </row>
    <row r="29" spans="1:63" ht="16.5" x14ac:dyDescent="0.3">
      <c r="A29" s="1">
        <v>27</v>
      </c>
      <c r="B29" s="26">
        <v>69</v>
      </c>
      <c r="C29" s="27">
        <v>74</v>
      </c>
      <c r="D29" s="28">
        <v>74</v>
      </c>
      <c r="E29" s="56">
        <v>52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18.82398581167995</v>
      </c>
      <c r="AP29" s="15">
        <f ca="1">SMALL($AO$3:$AO$30,ROWS(AO$3:AO29))</f>
        <v>33.601420691721522</v>
      </c>
      <c r="AQ29" s="35">
        <f t="shared" ca="1" si="8"/>
        <v>2.6879380443478889</v>
      </c>
      <c r="AR29" s="35">
        <f t="shared" si="13"/>
        <v>2</v>
      </c>
      <c r="AS29" s="4">
        <f t="shared" ca="1" si="9"/>
        <v>91</v>
      </c>
      <c r="AT29" s="4">
        <f t="shared" ca="1" si="10"/>
        <v>0.94044194627862354</v>
      </c>
      <c r="AU29" s="4">
        <f ca="1">INDEX($AS$3:$AS$30,MATCH(SMALL($AT$3:$AT$30,ROWS(AT$3:AT29)),$AT$3:$AT$30,0))</f>
        <v>91</v>
      </c>
      <c r="AV29" s="4">
        <f ca="1">SMALL($AS$3:$AS$30,ROWS(AV$3:AV29))</f>
        <v>87</v>
      </c>
      <c r="AW29" s="12">
        <f ca="1">VLOOKUP(SMALL($BB$17:$BB$30,AX29),$BB$17:$BC$30,2,0)</f>
        <v>57</v>
      </c>
      <c r="AX29" s="12">
        <f t="shared" si="14"/>
        <v>14</v>
      </c>
      <c r="BA29" s="12">
        <v>27</v>
      </c>
      <c r="BB29" s="12">
        <f t="shared" ca="1" si="11"/>
        <v>6.275216663347305E-2</v>
      </c>
      <c r="BC29" s="12">
        <f t="shared" ca="1" si="12"/>
        <v>87</v>
      </c>
    </row>
    <row r="30" spans="1:63" ht="16.5" x14ac:dyDescent="0.3">
      <c r="A30" s="1">
        <v>28</v>
      </c>
      <c r="B30" s="26">
        <v>46</v>
      </c>
      <c r="C30" s="27">
        <v>82</v>
      </c>
      <c r="D30" s="28">
        <v>46</v>
      </c>
      <c r="E30" s="56">
        <v>46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23.872624403747992</v>
      </c>
      <c r="AP30" s="15">
        <f ca="1">SMALL($AO$3:$AO$30,ROWS(AO$3:AO30))</f>
        <v>35.780444214677061</v>
      </c>
      <c r="AQ30" s="35">
        <f t="shared" ca="1" si="8"/>
        <v>1.2032255410009507</v>
      </c>
      <c r="AR30" s="35">
        <f t="shared" si="13"/>
        <v>1</v>
      </c>
      <c r="AS30" s="4">
        <f t="shared" ca="1" si="9"/>
        <v>44</v>
      </c>
      <c r="AT30" s="4">
        <f t="shared" ca="1" si="10"/>
        <v>0.53648497676431317</v>
      </c>
      <c r="AU30" s="4">
        <f ca="1">INDEX($AS$3:$AS$30,MATCH(SMALL($AT$3:$AT$30,ROWS(AT$3:AT30)),$AT$3:$AT$30,0))</f>
        <v>30</v>
      </c>
      <c r="AV30" s="4">
        <f ca="1">SMALL($AS$3:$AS$30,ROWS(AV$3:AV30))</f>
        <v>91</v>
      </c>
      <c r="AW30" s="12">
        <f ca="1">VLOOKUP(SMALL($BB$3:$BB$16,AX30),$BB$3:$BC$30,2,0)</f>
        <v>30</v>
      </c>
      <c r="AX30" s="12">
        <f t="shared" si="14"/>
        <v>14</v>
      </c>
      <c r="BA30" s="12">
        <v>28</v>
      </c>
      <c r="BB30" s="12">
        <f t="shared" ca="1" si="11"/>
        <v>0.87123834758154717</v>
      </c>
      <c r="BC30" s="12">
        <f t="shared" ca="1" si="12"/>
        <v>91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1379</v>
      </c>
      <c r="AT32"/>
      <c r="AU32" s="4">
        <f ca="1">SUM(AU3:AU30)</f>
        <v>1379</v>
      </c>
      <c r="AV32" s="4">
        <f ca="1">SUM(AV3:AV30)</f>
        <v>1379</v>
      </c>
      <c r="AW32" s="4">
        <f ca="1">SUM(AW3:AW30)</f>
        <v>1379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1338</v>
      </c>
      <c r="C88" s="26">
        <f>SUM(C3:C86)</f>
        <v>1338</v>
      </c>
      <c r="D88" s="26">
        <f>SUM(D3:D86)</f>
        <v>1338</v>
      </c>
      <c r="E88" s="26">
        <f>SUM(E3:E86)</f>
        <v>1338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2758</v>
      </c>
      <c r="AT88" s="4">
        <f ca="1">SUM(AT3:AT86)</f>
        <v>13.743580647019719</v>
      </c>
      <c r="AU88" s="4">
        <f ca="1">SUM(AU3:AU86)</f>
        <v>2758</v>
      </c>
      <c r="AV88" s="4">
        <f ca="1">SUM(AV3:AV86)</f>
        <v>2758</v>
      </c>
      <c r="AW88" s="4">
        <f ca="1">SUM(AW3:AW86)</f>
        <v>2758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32</v>
      </c>
      <c r="C98" s="3">
        <f>SUM(C$3:C3)</f>
        <v>25</v>
      </c>
      <c r="D98" s="3">
        <f>SUM(D$3:D3)</f>
        <v>32</v>
      </c>
      <c r="E98" s="3">
        <f>SUM(E$3:E3)</f>
        <v>41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78</v>
      </c>
      <c r="C99" s="3">
        <f>SUM(C$3:C4)</f>
        <v>53</v>
      </c>
      <c r="D99" s="3">
        <f>SUM(D$3:D4)</f>
        <v>70</v>
      </c>
      <c r="E99" s="3">
        <f>SUM(E$3:E4)</f>
        <v>93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124</v>
      </c>
      <c r="C100" s="3">
        <f>SUM(C$3:C5)</f>
        <v>83</v>
      </c>
      <c r="D100" s="3">
        <f>SUM(D$3:D5)</f>
        <v>116</v>
      </c>
      <c r="E100" s="3">
        <f>SUM(E$3:E5)</f>
        <v>151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170</v>
      </c>
      <c r="C101" s="3">
        <f>SUM(C$3:C6)</f>
        <v>115</v>
      </c>
      <c r="D101" s="3">
        <f>SUM(D$3:D6)</f>
        <v>149</v>
      </c>
      <c r="E101" s="3">
        <f>SUM(E$3:E6)</f>
        <v>183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252</v>
      </c>
      <c r="C102" s="3">
        <f>SUM(C$3:C7)</f>
        <v>147</v>
      </c>
      <c r="D102" s="3">
        <f>SUM(D$3:D7)</f>
        <v>177</v>
      </c>
      <c r="E102" s="3">
        <f>SUM(E$3:E7)</f>
        <v>221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290</v>
      </c>
      <c r="C103" s="3">
        <f>SUM(C$3:C8)</f>
        <v>180</v>
      </c>
      <c r="D103" s="3">
        <f>SUM(D$3:D8)</f>
        <v>207</v>
      </c>
      <c r="E103" s="3">
        <f>SUM(E$3:E8)</f>
        <v>267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331</v>
      </c>
      <c r="C104" s="3">
        <f>SUM(C$3:C9)</f>
        <v>218</v>
      </c>
      <c r="D104" s="3">
        <f>SUM(D$3:D9)</f>
        <v>253</v>
      </c>
      <c r="E104" s="3">
        <f>SUM(E$3:E9)</f>
        <v>331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364</v>
      </c>
      <c r="C105" s="3">
        <f>SUM(C$3:C10)</f>
        <v>256</v>
      </c>
      <c r="D105" s="3">
        <f>SUM(D$3:D10)</f>
        <v>278</v>
      </c>
      <c r="E105" s="3">
        <f>SUM(E$3:E10)</f>
        <v>374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410</v>
      </c>
      <c r="C106" s="3">
        <f>SUM(C$3:C11)</f>
        <v>295</v>
      </c>
      <c r="D106" s="3">
        <f>SUM(D$3:D11)</f>
        <v>319</v>
      </c>
      <c r="E106" s="3">
        <f>SUM(E$3:E11)</f>
        <v>404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462</v>
      </c>
      <c r="C107" s="3">
        <f>SUM(C$3:C12)</f>
        <v>336</v>
      </c>
      <c r="D107" s="3">
        <f>SUM(D$3:D12)</f>
        <v>371</v>
      </c>
      <c r="E107" s="3">
        <f>SUM(E$3:E12)</f>
        <v>486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526</v>
      </c>
      <c r="C108" s="3">
        <f>SUM(C$3:C13)</f>
        <v>379</v>
      </c>
      <c r="D108" s="3">
        <f>SUM(D$3:D13)</f>
        <v>440</v>
      </c>
      <c r="E108" s="3">
        <f>SUM(E$3:E13)</f>
        <v>538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576</v>
      </c>
      <c r="C109" s="3">
        <f>SUM(C$3:C14)</f>
        <v>425</v>
      </c>
      <c r="D109" s="3">
        <f>SUM(D$3:D14)</f>
        <v>490</v>
      </c>
      <c r="E109" s="3">
        <f>SUM(E$3:E14)</f>
        <v>571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601</v>
      </c>
      <c r="C110" s="3">
        <f>SUM(C$3:C15)</f>
        <v>471</v>
      </c>
      <c r="D110" s="3">
        <f>SUM(D$3:D15)</f>
        <v>536</v>
      </c>
      <c r="E110" s="3">
        <f>SUM(E$3:E15)</f>
        <v>603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675</v>
      </c>
      <c r="C111" s="3">
        <f>SUM(C$3:C16)</f>
        <v>517</v>
      </c>
      <c r="D111" s="3">
        <f>SUM(D$3:D16)</f>
        <v>594</v>
      </c>
      <c r="E111" s="3">
        <f>SUM(E$3:E16)</f>
        <v>677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703</v>
      </c>
      <c r="C112" s="3">
        <f>SUM(C$3:C17)</f>
        <v>563</v>
      </c>
      <c r="D112" s="3">
        <f>SUM(D$3:D17)</f>
        <v>646</v>
      </c>
      <c r="E112" s="3">
        <f>SUM(E$3:E17)</f>
        <v>734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755</v>
      </c>
      <c r="C113" s="3">
        <f>SUM(C$3:C18)</f>
        <v>609</v>
      </c>
      <c r="D113" s="3">
        <f>SUM(D$3:D18)</f>
        <v>692</v>
      </c>
      <c r="E113" s="3">
        <f>SUM(E$3:E18)</f>
        <v>780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794</v>
      </c>
      <c r="C114" s="3">
        <f>SUM(C$3:C19)</f>
        <v>659</v>
      </c>
      <c r="D114" s="3">
        <f>SUM(D$3:D19)</f>
        <v>735</v>
      </c>
      <c r="E114" s="3">
        <f>SUM(E$3:E19)</f>
        <v>819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851</v>
      </c>
      <c r="C115" s="3">
        <f>SUM(C$3:C20)</f>
        <v>711</v>
      </c>
      <c r="D115" s="3">
        <f>SUM(D$3:D20)</f>
        <v>787</v>
      </c>
      <c r="E115" s="3">
        <f>SUM(E$3:E20)</f>
        <v>865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905</v>
      </c>
      <c r="C116" s="3">
        <f>SUM(C$3:C21)</f>
        <v>763</v>
      </c>
      <c r="D116" s="3">
        <f>SUM(D$3:D21)</f>
        <v>852</v>
      </c>
      <c r="E116" s="3">
        <f>SUM(E$3:E21)</f>
        <v>919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937</v>
      </c>
      <c r="C117" s="3">
        <f>SUM(C$3:C22)</f>
        <v>815</v>
      </c>
      <c r="D117" s="3">
        <f>SUM(D$3:D22)</f>
        <v>884</v>
      </c>
      <c r="E117" s="3">
        <f>SUM(E$3:E22)</f>
        <v>944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1002</v>
      </c>
      <c r="C118" s="3">
        <f>SUM(C$3:C23)</f>
        <v>869</v>
      </c>
      <c r="D118" s="3">
        <f>SUM(D$3:D23)</f>
        <v>922</v>
      </c>
      <c r="E118" s="3">
        <f>SUM(E$3:E23)</f>
        <v>982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1040</v>
      </c>
      <c r="C119" s="3">
        <f>SUM(C$3:C24)</f>
        <v>926</v>
      </c>
      <c r="D119" s="3">
        <f>SUM(D$3:D24)</f>
        <v>979</v>
      </c>
      <c r="E119" s="3">
        <f>SUM(E$3:E24)</f>
        <v>1047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1092</v>
      </c>
      <c r="C120" s="3">
        <f>SUM(C$3:C25)</f>
        <v>984</v>
      </c>
      <c r="D120" s="3">
        <f>SUM(D$3:D25)</f>
        <v>1061</v>
      </c>
      <c r="E120" s="3">
        <f>SUM(E$3:E25)</f>
        <v>1097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1150</v>
      </c>
      <c r="C121" s="3">
        <f>SUM(C$3:C26)</f>
        <v>1048</v>
      </c>
      <c r="D121" s="3">
        <f>SUM(D$3:D26)</f>
        <v>1115</v>
      </c>
      <c r="E121" s="3">
        <f>SUM(E$3:E26)</f>
        <v>1143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1193</v>
      </c>
      <c r="C122" s="3">
        <f>SUM(C$3:C27)</f>
        <v>1113</v>
      </c>
      <c r="D122" s="3">
        <f>SUM(D$3:D27)</f>
        <v>1154</v>
      </c>
      <c r="E122" s="3">
        <f>SUM(E$3:E27)</f>
        <v>1171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1223</v>
      </c>
      <c r="C123" s="3">
        <f>SUM(C$3:C28)</f>
        <v>1182</v>
      </c>
      <c r="D123" s="3">
        <f>SUM(D$3:D28)</f>
        <v>1218</v>
      </c>
      <c r="E123" s="3">
        <f>SUM(E$3:E28)</f>
        <v>1240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1292</v>
      </c>
      <c r="C124" s="3">
        <f>SUM(C$3:C29)</f>
        <v>1256</v>
      </c>
      <c r="D124" s="3">
        <f>SUM(D$3:D29)</f>
        <v>1292</v>
      </c>
      <c r="E124" s="3">
        <f>SUM(E$3:E29)</f>
        <v>1292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1338</v>
      </c>
      <c r="C125" s="3">
        <f>SUM(C$3:C30)</f>
        <v>1338</v>
      </c>
      <c r="D125" s="3">
        <f>SUM(D$3:D30)</f>
        <v>1338</v>
      </c>
      <c r="E125" s="3">
        <f>SUM(E$3:E30)</f>
        <v>1338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57467-C1C1-48A2-A380-4FFB1D823EC1}">
  <dimension ref="A1:BK307"/>
  <sheetViews>
    <sheetView topLeftCell="E1" zoomScale="96" zoomScaleNormal="96" workbookViewId="0">
      <selection activeCell="O15" sqref="O15"/>
    </sheetView>
  </sheetViews>
  <sheetFormatPr defaultColWidth="9.140625" defaultRowHeight="13.5" x14ac:dyDescent="0.25"/>
  <cols>
    <col min="1" max="1" width="4.5703125" style="12" bestFit="1" customWidth="1"/>
    <col min="2" max="2" width="9.7109375" style="12" bestFit="1" customWidth="1"/>
    <col min="3" max="3" width="6.7109375" style="12" bestFit="1" customWidth="1"/>
    <col min="4" max="4" width="11.7109375" style="12" bestFit="1" customWidth="1"/>
    <col min="5" max="5" width="9.140625" style="12" customWidth="1"/>
    <col min="6" max="6" width="13" style="12" customWidth="1"/>
    <col min="7" max="8" width="5.85546875" style="12" customWidth="1"/>
    <col min="9" max="9" width="9.7109375" style="12" customWidth="1"/>
    <col min="10" max="10" width="6" style="12" bestFit="1" customWidth="1"/>
    <col min="11" max="11" width="4.85546875" style="12" bestFit="1" customWidth="1"/>
    <col min="12" max="12" width="8.7109375" style="12" bestFit="1" customWidth="1"/>
    <col min="13" max="13" width="9.140625" style="12"/>
    <col min="14" max="14" width="12.140625" style="12" bestFit="1" customWidth="1"/>
    <col min="15" max="15" width="13.85546875" style="12" bestFit="1" customWidth="1"/>
    <col min="16" max="16" width="12.42578125" style="12" bestFit="1" customWidth="1"/>
    <col min="17" max="17" width="12.140625" style="12" bestFit="1" customWidth="1"/>
    <col min="18" max="21" width="9.28515625" style="12" bestFit="1" customWidth="1"/>
    <col min="22" max="23" width="9.140625" style="12"/>
    <col min="24" max="24" width="9.28515625" style="12" bestFit="1" customWidth="1"/>
    <col min="25" max="35" width="9.140625" style="12"/>
    <col min="36" max="36" width="9.140625" style="12" customWidth="1"/>
    <col min="37" max="39" width="9.140625" style="12"/>
    <col min="40" max="40" width="9.28515625" style="12" bestFit="1" customWidth="1"/>
    <col min="41" max="41" width="14" style="12" customWidth="1"/>
    <col min="42" max="42" width="12.28515625" style="12" customWidth="1"/>
    <col min="43" max="43" width="10.140625" style="12" bestFit="1" customWidth="1"/>
    <col min="44" max="44" width="10.140625" style="12" customWidth="1"/>
    <col min="45" max="47" width="9.28515625" style="12" customWidth="1"/>
    <col min="48" max="48" width="9.28515625" style="12" bestFit="1" customWidth="1"/>
    <col min="49" max="49" width="12.28515625" style="12" bestFit="1" customWidth="1"/>
    <col min="50" max="16384" width="9.140625" style="12"/>
  </cols>
  <sheetData>
    <row r="1" spans="1:55" ht="17.25" thickBot="1" x14ac:dyDescent="0.35">
      <c r="A1" s="5" t="s">
        <v>13</v>
      </c>
      <c r="B1" s="6"/>
      <c r="C1" s="7"/>
      <c r="D1" s="6"/>
      <c r="E1" s="66"/>
      <c r="F1" s="9" t="s">
        <v>1</v>
      </c>
      <c r="G1" s="9" t="s">
        <v>2</v>
      </c>
      <c r="H1" s="10" t="s">
        <v>3</v>
      </c>
      <c r="I1" s="53" t="s">
        <v>4</v>
      </c>
      <c r="J1" s="11" t="s">
        <v>5</v>
      </c>
      <c r="K1" s="11" t="s">
        <v>6</v>
      </c>
      <c r="L1" s="11" t="s">
        <v>7</v>
      </c>
      <c r="N1" s="43" t="s">
        <v>19</v>
      </c>
      <c r="O1" s="45" t="s">
        <v>20</v>
      </c>
      <c r="P1" s="44" t="s">
        <v>21</v>
      </c>
      <c r="Q1" s="44" t="s">
        <v>22</v>
      </c>
      <c r="R1" s="44" t="s">
        <v>37</v>
      </c>
      <c r="S1" s="13" t="s">
        <v>18</v>
      </c>
      <c r="AN1" s="14" t="s">
        <v>14</v>
      </c>
      <c r="AO1" s="14"/>
      <c r="AP1" s="14"/>
      <c r="AQ1" s="15">
        <v>25</v>
      </c>
      <c r="AR1" s="15"/>
      <c r="AS1" s="15">
        <v>5</v>
      </c>
      <c r="AT1" s="15"/>
      <c r="AU1" s="15"/>
      <c r="AW1" s="15"/>
      <c r="AX1" s="4"/>
    </row>
    <row r="2" spans="1:55" ht="17.25" thickBot="1" x14ac:dyDescent="0.35">
      <c r="A2" s="16" t="s">
        <v>0</v>
      </c>
      <c r="B2" s="17" t="s">
        <v>39</v>
      </c>
      <c r="C2" s="18" t="s">
        <v>15</v>
      </c>
      <c r="D2" s="19" t="s">
        <v>17</v>
      </c>
      <c r="E2" s="12" t="s">
        <v>40</v>
      </c>
      <c r="F2" s="21" t="str">
        <f t="shared" ref="F2:F14" si="0">G2&amp;" - "&amp;H2</f>
        <v>18 - 24</v>
      </c>
      <c r="G2" s="65">
        <f>Y4</f>
        <v>18</v>
      </c>
      <c r="H2" s="22">
        <f t="shared" ref="H2:H14" si="1">G2+$Y$3</f>
        <v>24</v>
      </c>
      <c r="I2" s="54">
        <f t="shared" ref="I2:I14" si="2">COUNTIF($B$3:$B$86, "&lt;"&amp;H2)</f>
        <v>2</v>
      </c>
      <c r="J2" s="23">
        <f>I2</f>
        <v>2</v>
      </c>
      <c r="K2" s="24">
        <f t="shared" ref="K2:K14" si="3">J2/$J$15</f>
        <v>7.1428571428571425E-2</v>
      </c>
      <c r="L2" s="25">
        <f t="shared" ref="L2:L14" si="4">I2/$J$15</f>
        <v>7.1428571428571425E-2</v>
      </c>
      <c r="N2" s="64" t="s">
        <v>8</v>
      </c>
      <c r="O2" s="63">
        <f>AVERAGE($B$3:$B$86)</f>
        <v>45.642857142857146</v>
      </c>
      <c r="P2" s="63">
        <f>AVERAGE($B$3:$B$86)</f>
        <v>45.642857142857146</v>
      </c>
      <c r="Q2" s="63">
        <f>AVERAGE($B$3:$B$86)</f>
        <v>45.642857142857146</v>
      </c>
      <c r="R2" s="63">
        <f>AVERAGE($D$3:$D$86)</f>
        <v>45.642857142857146</v>
      </c>
      <c r="V2" s="12" t="s">
        <v>27</v>
      </c>
      <c r="Y2" s="12">
        <f>ROUND(O6/10,0)</f>
        <v>6</v>
      </c>
      <c r="AN2" s="15"/>
      <c r="AO2" s="15" t="s">
        <v>32</v>
      </c>
      <c r="AP2" s="15" t="s">
        <v>33</v>
      </c>
      <c r="AQ2" s="4" t="s">
        <v>16</v>
      </c>
      <c r="AR2" s="4" t="s">
        <v>43</v>
      </c>
      <c r="AS2" s="19" t="s">
        <v>41</v>
      </c>
      <c r="AT2" s="4" t="s">
        <v>35</v>
      </c>
      <c r="AU2" s="17" t="s">
        <v>36</v>
      </c>
      <c r="AV2" s="18" t="s">
        <v>15</v>
      </c>
      <c r="AW2" s="12" t="s">
        <v>38</v>
      </c>
    </row>
    <row r="3" spans="1:55" ht="17.25" thickBot="1" x14ac:dyDescent="0.35">
      <c r="A3" s="1">
        <v>1</v>
      </c>
      <c r="B3" s="26">
        <v>47</v>
      </c>
      <c r="C3" s="27">
        <v>23</v>
      </c>
      <c r="D3" s="28">
        <v>23</v>
      </c>
      <c r="E3" s="56">
        <v>43</v>
      </c>
      <c r="F3" s="30" t="str">
        <f t="shared" si="0"/>
        <v>24 - 30</v>
      </c>
      <c r="G3" s="31">
        <f t="shared" ref="G3:G14" si="5">H2</f>
        <v>24</v>
      </c>
      <c r="H3" s="32">
        <f t="shared" si="1"/>
        <v>30</v>
      </c>
      <c r="I3" s="54">
        <f t="shared" si="2"/>
        <v>4</v>
      </c>
      <c r="J3" s="58">
        <f t="shared" ref="J3:J14" si="6">I3-I2</f>
        <v>2</v>
      </c>
      <c r="K3" s="47">
        <f t="shared" si="3"/>
        <v>7.1428571428571425E-2</v>
      </c>
      <c r="L3" s="34">
        <f t="shared" si="4"/>
        <v>0.14285714285714285</v>
      </c>
      <c r="N3" s="49" t="s">
        <v>24</v>
      </c>
      <c r="O3" s="52">
        <f>MEDIAN(B$3:B$86)</f>
        <v>44</v>
      </c>
      <c r="P3" s="52">
        <f>MEDIAN(C$3:C$86)</f>
        <v>44</v>
      </c>
      <c r="Q3" s="52">
        <f>MEDIAN(D$3:D$86)</f>
        <v>44</v>
      </c>
      <c r="R3" s="52">
        <f>MEDIAN(E$3:E$86)</f>
        <v>44</v>
      </c>
      <c r="V3" s="12" t="s">
        <v>28</v>
      </c>
      <c r="Y3" s="12">
        <f>ROUND(Y2,-LEN(Y2)+1)</f>
        <v>6</v>
      </c>
      <c r="AN3" s="15">
        <v>1</v>
      </c>
      <c r="AO3" s="15">
        <f t="shared" ref="AO3:AO30" ca="1" si="7">ABS(_xlfn.NORM.INV(RAND(),$AQ$1,$AS$1))</f>
        <v>24.835151407050972</v>
      </c>
      <c r="AP3" s="15">
        <f ca="1">SMALL($AO$3:$AO$30,ROWS(AO$3:AO3))</f>
        <v>8.3872763076054646</v>
      </c>
      <c r="AQ3" s="35">
        <f t="shared" ref="AQ3:AQ30" ca="1" si="8">AR3+RAND()</f>
        <v>1.4623189625107407</v>
      </c>
      <c r="AR3" s="35">
        <v>1</v>
      </c>
      <c r="AS3" s="4">
        <f t="shared" ref="AS3:AS30" ca="1" si="9">ROUNDUP(AP3*AQ3,0)</f>
        <v>13</v>
      </c>
      <c r="AT3" s="4">
        <f t="shared" ref="AT3:AT30" ca="1" si="10">RAND()</f>
        <v>5.0566079245784046E-4</v>
      </c>
      <c r="AU3" s="4">
        <f ca="1">INDEX($AS$3:$AS$30,MATCH(SMALL($AT$3:$AT$30,ROWS(AT$3:AT3)),$AT$3:$AT$30,0))</f>
        <v>13</v>
      </c>
      <c r="AV3" s="4">
        <f ca="1">SMALL($AS$3:$AS$30,ROWS(AV$3:AV3))</f>
        <v>13</v>
      </c>
      <c r="AW3" s="12">
        <f ca="1">VLOOKUP(SMALL($BB$3:$BB$16,AX3),$BB$3:$BC$30,2,0)</f>
        <v>21</v>
      </c>
      <c r="AX3" s="12">
        <v>1</v>
      </c>
      <c r="BA3" s="12">
        <v>1</v>
      </c>
      <c r="BB3" s="12">
        <f t="shared" ref="BB3:BB30" ca="1" si="11">RAND()</f>
        <v>0.28197465375459474</v>
      </c>
      <c r="BC3" s="12">
        <f t="shared" ref="BC3:BC30" ca="1" si="12">AV3</f>
        <v>13</v>
      </c>
    </row>
    <row r="4" spans="1:55" ht="17.25" thickBot="1" x14ac:dyDescent="0.35">
      <c r="A4" s="1">
        <v>2</v>
      </c>
      <c r="B4" s="26">
        <v>51</v>
      </c>
      <c r="C4" s="27">
        <v>23</v>
      </c>
      <c r="D4" s="28">
        <v>43</v>
      </c>
      <c r="E4" s="56">
        <v>48</v>
      </c>
      <c r="F4" s="30" t="str">
        <f t="shared" si="0"/>
        <v>30 - 36</v>
      </c>
      <c r="G4" s="31">
        <f t="shared" si="5"/>
        <v>30</v>
      </c>
      <c r="H4" s="32">
        <f t="shared" si="1"/>
        <v>36</v>
      </c>
      <c r="I4" s="54">
        <f t="shared" si="2"/>
        <v>7</v>
      </c>
      <c r="J4" s="58">
        <f t="shared" si="6"/>
        <v>3</v>
      </c>
      <c r="K4" s="47">
        <f t="shared" si="3"/>
        <v>0.10714285714285714</v>
      </c>
      <c r="L4" s="34">
        <f t="shared" si="4"/>
        <v>0.25</v>
      </c>
      <c r="N4" s="62" t="s">
        <v>9</v>
      </c>
      <c r="O4" s="61">
        <f>MAX(B$3:B$86)</f>
        <v>83</v>
      </c>
      <c r="P4" s="61">
        <f>MAX(C$3:C$86)</f>
        <v>83</v>
      </c>
      <c r="Q4" s="61">
        <f>MAX(D$3:D$86)</f>
        <v>83</v>
      </c>
      <c r="R4" s="61">
        <f>MAX(E$3:E$86)</f>
        <v>83</v>
      </c>
      <c r="V4" s="12" t="s">
        <v>29</v>
      </c>
      <c r="Y4" s="12">
        <f>Y3*INT(O5/Y3)</f>
        <v>18</v>
      </c>
      <c r="AN4" s="15">
        <v>2</v>
      </c>
      <c r="AO4" s="15">
        <f t="shared" ca="1" si="7"/>
        <v>29.327264946314187</v>
      </c>
      <c r="AP4" s="15">
        <f ca="1">SMALL($AO$3:$AO$30,ROWS(AO$3:AO4))</f>
        <v>16.467616007797119</v>
      </c>
      <c r="AQ4" s="35">
        <f t="shared" ca="1" si="8"/>
        <v>1.814732083685191</v>
      </c>
      <c r="AR4" s="35">
        <v>1.5</v>
      </c>
      <c r="AS4" s="4">
        <f t="shared" ca="1" si="9"/>
        <v>30</v>
      </c>
      <c r="AT4" s="4">
        <f t="shared" ca="1" si="10"/>
        <v>0.1026043892911771</v>
      </c>
      <c r="AU4" s="4">
        <f ca="1">INDEX($AS$3:$AS$30,MATCH(SMALL($AT$3:$AT$30,ROWS(AT$3:AT4)),$AT$3:$AT$30,0))</f>
        <v>74</v>
      </c>
      <c r="AV4" s="4">
        <f ca="1">SMALL($AS$3:$AS$30,ROWS(AV$3:AV4))</f>
        <v>21</v>
      </c>
      <c r="AW4" s="12">
        <f ca="1">VLOOKUP(SMALL($BB$17:$BB$30,AX4),$BB$17:$BC$30,2,0)</f>
        <v>58</v>
      </c>
      <c r="AX4" s="12">
        <v>1</v>
      </c>
      <c r="BA4" s="12">
        <v>2</v>
      </c>
      <c r="BB4" s="12">
        <f t="shared" ca="1" si="11"/>
        <v>1.7682146932585519E-2</v>
      </c>
      <c r="BC4" s="12">
        <f t="shared" ca="1" si="12"/>
        <v>21</v>
      </c>
    </row>
    <row r="5" spans="1:55" ht="17.25" thickBot="1" x14ac:dyDescent="0.35">
      <c r="A5" s="1">
        <v>3</v>
      </c>
      <c r="B5" s="26">
        <v>43</v>
      </c>
      <c r="C5" s="27">
        <v>26</v>
      </c>
      <c r="D5" s="28">
        <v>51</v>
      </c>
      <c r="E5" s="56">
        <v>61</v>
      </c>
      <c r="F5" s="30" t="str">
        <f t="shared" si="0"/>
        <v>36 - 42</v>
      </c>
      <c r="G5" s="31">
        <f t="shared" si="5"/>
        <v>36</v>
      </c>
      <c r="H5" s="32">
        <f t="shared" si="1"/>
        <v>42</v>
      </c>
      <c r="I5" s="54">
        <f t="shared" si="2"/>
        <v>11</v>
      </c>
      <c r="J5" s="58">
        <f t="shared" si="6"/>
        <v>4</v>
      </c>
      <c r="K5" s="47">
        <f t="shared" si="3"/>
        <v>0.14285714285714285</v>
      </c>
      <c r="L5" s="34">
        <f t="shared" si="4"/>
        <v>0.39285714285714285</v>
      </c>
      <c r="N5" s="62" t="s">
        <v>10</v>
      </c>
      <c r="O5" s="61">
        <f>MIN(B$3:B$84)</f>
        <v>23</v>
      </c>
      <c r="P5" s="61">
        <f>MIN(C$3:C$84)</f>
        <v>23</v>
      </c>
      <c r="Q5" s="61">
        <f>MIN(D$3:D$84)</f>
        <v>23</v>
      </c>
      <c r="R5" s="61">
        <f>MIN(E$3:E$84)</f>
        <v>23</v>
      </c>
      <c r="V5" s="12" t="s">
        <v>26</v>
      </c>
      <c r="Y5" s="12">
        <f>ROUNDUP(O4/Y3,0)</f>
        <v>14</v>
      </c>
      <c r="AN5" s="15">
        <v>3</v>
      </c>
      <c r="AO5" s="15">
        <f t="shared" ca="1" si="7"/>
        <v>19.132767392893392</v>
      </c>
      <c r="AP5" s="15">
        <f ca="1">SMALL($AO$3:$AO$30,ROWS(AO$3:AO5))</f>
        <v>18.91091390567167</v>
      </c>
      <c r="AQ5" s="35">
        <f t="shared" ca="1" si="8"/>
        <v>2.7475635268919998</v>
      </c>
      <c r="AR5" s="35">
        <v>2</v>
      </c>
      <c r="AS5" s="4">
        <f t="shared" ca="1" si="9"/>
        <v>52</v>
      </c>
      <c r="AT5" s="4">
        <f t="shared" ca="1" si="10"/>
        <v>0.61914842297196182</v>
      </c>
      <c r="AU5" s="4">
        <f ca="1">INDEX($AS$3:$AS$30,MATCH(SMALL($AT$3:$AT$30,ROWS(AT$3:AT5)),$AT$3:$AT$30,0))</f>
        <v>67</v>
      </c>
      <c r="AV5" s="4">
        <f ca="1">SMALL($AS$3:$AS$30,ROWS(AV$3:AV5))</f>
        <v>26</v>
      </c>
      <c r="AW5" s="12">
        <f ca="1">VLOOKUP(SMALL($BB$17:$BB$30,AX5),$BB$17:$BC$30,2,0)</f>
        <v>50</v>
      </c>
      <c r="AX5" s="12">
        <v>2</v>
      </c>
      <c r="BA5" s="12">
        <v>3</v>
      </c>
      <c r="BB5" s="12">
        <f t="shared" ca="1" si="11"/>
        <v>0.64778935204626908</v>
      </c>
      <c r="BC5" s="12">
        <f t="shared" ca="1" si="12"/>
        <v>26</v>
      </c>
    </row>
    <row r="6" spans="1:55" ht="17.25" thickBot="1" x14ac:dyDescent="0.35">
      <c r="A6" s="1">
        <v>4</v>
      </c>
      <c r="B6" s="26">
        <v>32</v>
      </c>
      <c r="C6" s="27">
        <v>27</v>
      </c>
      <c r="D6" s="28">
        <v>23</v>
      </c>
      <c r="E6" s="56">
        <v>23</v>
      </c>
      <c r="F6" s="30" t="str">
        <f t="shared" si="0"/>
        <v>42 - 48</v>
      </c>
      <c r="G6" s="31">
        <f t="shared" si="5"/>
        <v>42</v>
      </c>
      <c r="H6" s="32">
        <f t="shared" si="1"/>
        <v>48</v>
      </c>
      <c r="I6" s="54">
        <f t="shared" si="2"/>
        <v>18</v>
      </c>
      <c r="J6" s="58">
        <f t="shared" si="6"/>
        <v>7</v>
      </c>
      <c r="K6" s="47">
        <f t="shared" si="3"/>
        <v>0.25</v>
      </c>
      <c r="L6" s="34">
        <f t="shared" si="4"/>
        <v>0.6428571428571429</v>
      </c>
      <c r="N6" s="62" t="s">
        <v>1</v>
      </c>
      <c r="O6" s="61">
        <f>O4-O5</f>
        <v>60</v>
      </c>
      <c r="P6" s="61">
        <f>P4-P5</f>
        <v>60</v>
      </c>
      <c r="Q6" s="61">
        <f>Q4-Q5</f>
        <v>60</v>
      </c>
      <c r="R6" s="61">
        <f>R4-R5</f>
        <v>60</v>
      </c>
      <c r="V6" s="12" t="s">
        <v>30</v>
      </c>
      <c r="Y6" s="12">
        <f>Y5*Y3</f>
        <v>84</v>
      </c>
      <c r="AN6" s="15">
        <v>4</v>
      </c>
      <c r="AO6" s="15">
        <f t="shared" ca="1" si="7"/>
        <v>33.461023649780998</v>
      </c>
      <c r="AP6" s="15">
        <f ca="1">SMALL($AO$3:$AO$30,ROWS(AO$3:AO6))</f>
        <v>19.132767392893392</v>
      </c>
      <c r="AQ6" s="35">
        <f t="shared" ca="1" si="8"/>
        <v>1.0968178231171222</v>
      </c>
      <c r="AR6" s="35">
        <v>1</v>
      </c>
      <c r="AS6" s="4">
        <f t="shared" ca="1" si="9"/>
        <v>21</v>
      </c>
      <c r="AT6" s="4">
        <f t="shared" ca="1" si="10"/>
        <v>0.37951718903226106</v>
      </c>
      <c r="AU6" s="4">
        <f ca="1">INDEX($AS$3:$AS$30,MATCH(SMALL($AT$3:$AT$30,ROWS(AT$3:AT6)),$AT$3:$AT$30,0))</f>
        <v>30</v>
      </c>
      <c r="AV6" s="4">
        <f ca="1">SMALL($AS$3:$AS$30,ROWS(AV$3:AV6))</f>
        <v>30</v>
      </c>
      <c r="AW6" s="12">
        <f ca="1">VLOOKUP(SMALL($BB$3:$BB$16,AX6),$BB$3:$BC$30,2,0)</f>
        <v>42</v>
      </c>
      <c r="AX6" s="12">
        <v>2</v>
      </c>
      <c r="BA6" s="12">
        <v>4</v>
      </c>
      <c r="BB6" s="12">
        <f t="shared" ca="1" si="11"/>
        <v>0.65067036259734856</v>
      </c>
      <c r="BC6" s="12">
        <f t="shared" ca="1" si="12"/>
        <v>30</v>
      </c>
    </row>
    <row r="7" spans="1:55" ht="17.25" thickBot="1" x14ac:dyDescent="0.35">
      <c r="A7" s="1">
        <v>5</v>
      </c>
      <c r="B7" s="26">
        <v>58</v>
      </c>
      <c r="C7" s="27">
        <v>32</v>
      </c>
      <c r="D7" s="28">
        <v>26</v>
      </c>
      <c r="E7" s="56">
        <v>40</v>
      </c>
      <c r="F7" s="30" t="str">
        <f t="shared" si="0"/>
        <v>48 - 54</v>
      </c>
      <c r="G7" s="31">
        <f t="shared" si="5"/>
        <v>48</v>
      </c>
      <c r="H7" s="32">
        <f t="shared" si="1"/>
        <v>54</v>
      </c>
      <c r="I7" s="54">
        <f t="shared" si="2"/>
        <v>21</v>
      </c>
      <c r="J7" s="58">
        <f t="shared" si="6"/>
        <v>3</v>
      </c>
      <c r="K7" s="47">
        <f t="shared" si="3"/>
        <v>0.10714285714285714</v>
      </c>
      <c r="L7" s="34">
        <f t="shared" si="4"/>
        <v>0.75</v>
      </c>
      <c r="N7" s="62" t="s">
        <v>11</v>
      </c>
      <c r="O7" s="61">
        <f>_xlfn.STDEV.S(B$3:B$86)</f>
        <v>15.01903554065402</v>
      </c>
      <c r="P7" s="61">
        <f>_xlfn.STDEV.S(C$3:C$86)</f>
        <v>15.01903554065402</v>
      </c>
      <c r="Q7" s="61">
        <f>_xlfn.STDEV.S(D$3:D$86)</f>
        <v>15.01903554065402</v>
      </c>
      <c r="R7" s="61">
        <f>_xlfn.STDEV.S(E$3:E$86)</f>
        <v>15.01903554065402</v>
      </c>
      <c r="V7" s="12" t="s">
        <v>31</v>
      </c>
      <c r="Y7" s="12">
        <v>4</v>
      </c>
      <c r="AN7" s="15">
        <v>5</v>
      </c>
      <c r="AO7" s="15">
        <f t="shared" ca="1" si="7"/>
        <v>35.7721470866435</v>
      </c>
      <c r="AP7" s="15">
        <f ca="1">SMALL($AO$3:$AO$30,ROWS(AO$3:AO7))</f>
        <v>19.8017897123298</v>
      </c>
      <c r="AQ7" s="35">
        <f t="shared" ca="1" si="8"/>
        <v>1.2952887822727364</v>
      </c>
      <c r="AR7" s="35">
        <f t="shared" ref="AR7:AR30" si="13">AR3</f>
        <v>1</v>
      </c>
      <c r="AS7" s="4">
        <f t="shared" ca="1" si="9"/>
        <v>26</v>
      </c>
      <c r="AT7" s="4">
        <f t="shared" ca="1" si="10"/>
        <v>0.80167062006266787</v>
      </c>
      <c r="AU7" s="4">
        <f ca="1">INDEX($AS$3:$AS$30,MATCH(SMALL($AT$3:$AT$30,ROWS(AT$3:AT7)),$AT$3:$AT$30,0))</f>
        <v>46</v>
      </c>
      <c r="AV7" s="4">
        <f ca="1">SMALL($AS$3:$AS$30,ROWS(AV$3:AV7))</f>
        <v>33</v>
      </c>
      <c r="AW7" s="12">
        <f ca="1">VLOOKUP(SMALL($BB$3:$BB$16,AX7),$BB$3:$BC$30,2,0)</f>
        <v>49</v>
      </c>
      <c r="AX7" s="12">
        <f t="shared" ref="AX7:AX30" si="14">2+AX3</f>
        <v>3</v>
      </c>
      <c r="BA7" s="12">
        <v>5</v>
      </c>
      <c r="BB7" s="12">
        <f t="shared" ca="1" si="11"/>
        <v>0.83131126320191728</v>
      </c>
      <c r="BC7" s="12">
        <f t="shared" ca="1" si="12"/>
        <v>33</v>
      </c>
    </row>
    <row r="8" spans="1:55" ht="17.25" thickBot="1" x14ac:dyDescent="0.35">
      <c r="A8" s="1">
        <v>6</v>
      </c>
      <c r="B8" s="26">
        <v>33</v>
      </c>
      <c r="C8" s="27">
        <v>33</v>
      </c>
      <c r="D8" s="28">
        <v>32</v>
      </c>
      <c r="E8" s="56">
        <v>73</v>
      </c>
      <c r="F8" s="30" t="str">
        <f t="shared" si="0"/>
        <v>54 - 60</v>
      </c>
      <c r="G8" s="31">
        <f t="shared" si="5"/>
        <v>54</v>
      </c>
      <c r="H8" s="32">
        <f t="shared" si="1"/>
        <v>60</v>
      </c>
      <c r="I8" s="54">
        <f t="shared" si="2"/>
        <v>23</v>
      </c>
      <c r="J8" s="58">
        <f t="shared" si="6"/>
        <v>2</v>
      </c>
      <c r="K8" s="47">
        <f t="shared" si="3"/>
        <v>7.1428571428571425E-2</v>
      </c>
      <c r="L8" s="34">
        <f t="shared" si="4"/>
        <v>0.8214285714285714</v>
      </c>
      <c r="N8" s="62" t="s">
        <v>12</v>
      </c>
      <c r="O8" s="61">
        <f>O7/O2</f>
        <v>0.32905555175141826</v>
      </c>
      <c r="P8" s="61">
        <f>P7/P2</f>
        <v>0.32905555175141826</v>
      </c>
      <c r="Q8" s="61">
        <f>Q7/Q2</f>
        <v>0.32905555175141826</v>
      </c>
      <c r="R8" s="61">
        <f>R7/R2</f>
        <v>0.32905555175141826</v>
      </c>
      <c r="AN8" s="15">
        <v>6</v>
      </c>
      <c r="AO8" s="15">
        <f t="shared" ca="1" si="7"/>
        <v>29.048302447010929</v>
      </c>
      <c r="AP8" s="15">
        <f ca="1">SMALL($AO$3:$AO$30,ROWS(AO$3:AO8))</f>
        <v>20.941904510621622</v>
      </c>
      <c r="AQ8" s="35">
        <f t="shared" ca="1" si="8"/>
        <v>2.1949617086608484</v>
      </c>
      <c r="AR8" s="35">
        <f t="shared" si="13"/>
        <v>1.5</v>
      </c>
      <c r="AS8" s="4">
        <f t="shared" ca="1" si="9"/>
        <v>46</v>
      </c>
      <c r="AT8" s="4">
        <f t="shared" ca="1" si="10"/>
        <v>0.11057529965451929</v>
      </c>
      <c r="AU8" s="4">
        <f ca="1">INDEX($AS$3:$AS$30,MATCH(SMALL($AT$3:$AT$30,ROWS(AT$3:AT8)),$AT$3:$AT$30,0))</f>
        <v>66</v>
      </c>
      <c r="AV8" s="4">
        <f ca="1">SMALL($AS$3:$AS$30,ROWS(AV$3:AV8))</f>
        <v>41</v>
      </c>
      <c r="AW8" s="12">
        <f ca="1">VLOOKUP(SMALL($BB$17:$BB$30,AX8),$BB$17:$BC$30,2,0)</f>
        <v>52</v>
      </c>
      <c r="AX8" s="12">
        <f t="shared" si="14"/>
        <v>3</v>
      </c>
      <c r="BA8" s="12">
        <v>6</v>
      </c>
      <c r="BB8" s="12">
        <f t="shared" ca="1" si="11"/>
        <v>0.57880469476936214</v>
      </c>
      <c r="BC8" s="12">
        <f t="shared" ca="1" si="12"/>
        <v>41</v>
      </c>
    </row>
    <row r="9" spans="1:55" ht="17.25" thickBot="1" x14ac:dyDescent="0.35">
      <c r="A9" s="1">
        <v>7</v>
      </c>
      <c r="B9" s="26">
        <v>23</v>
      </c>
      <c r="C9" s="27">
        <v>35</v>
      </c>
      <c r="D9" s="28">
        <v>61</v>
      </c>
      <c r="E9" s="56">
        <v>83</v>
      </c>
      <c r="F9" s="30" t="str">
        <f t="shared" si="0"/>
        <v>60 - 66</v>
      </c>
      <c r="G9" s="31">
        <f t="shared" si="5"/>
        <v>60</v>
      </c>
      <c r="H9" s="32">
        <f t="shared" si="1"/>
        <v>66</v>
      </c>
      <c r="I9" s="54">
        <f t="shared" si="2"/>
        <v>25</v>
      </c>
      <c r="J9" s="58">
        <f t="shared" si="6"/>
        <v>2</v>
      </c>
      <c r="K9" s="47">
        <f t="shared" si="3"/>
        <v>7.1428571428571425E-2</v>
      </c>
      <c r="L9" s="34">
        <f t="shared" si="4"/>
        <v>0.8928571428571429</v>
      </c>
      <c r="N9" s="49" t="s">
        <v>25</v>
      </c>
      <c r="O9" s="50">
        <f>O2/O3</f>
        <v>1.0373376623376624</v>
      </c>
      <c r="P9" s="50">
        <f>P2/P3</f>
        <v>1.0373376623376624</v>
      </c>
      <c r="Q9" s="50">
        <f>Q2/Q3</f>
        <v>1.0373376623376624</v>
      </c>
      <c r="R9" s="50">
        <f>R2/R3</f>
        <v>1.0373376623376624</v>
      </c>
      <c r="AN9" s="15">
        <v>8</v>
      </c>
      <c r="AO9" s="15">
        <f t="shared" ca="1" si="7"/>
        <v>34.065092098581999</v>
      </c>
      <c r="AP9" s="15">
        <f ca="1">SMALL($AO$3:$AO$30,ROWS(AO$3:AO9))</f>
        <v>22.275917518483336</v>
      </c>
      <c r="AQ9" s="35">
        <f t="shared" ca="1" si="8"/>
        <v>2.9348165594290556</v>
      </c>
      <c r="AR9" s="35">
        <f t="shared" si="13"/>
        <v>2</v>
      </c>
      <c r="AS9" s="4">
        <f t="shared" ca="1" si="9"/>
        <v>66</v>
      </c>
      <c r="AT9" s="4">
        <f t="shared" ca="1" si="10"/>
        <v>0.11617392794411519</v>
      </c>
      <c r="AU9" s="4">
        <f ca="1">INDEX($AS$3:$AS$30,MATCH(SMALL($AT$3:$AT$30,ROWS(AT$3:AT9)),$AT$3:$AT$30,0))</f>
        <v>49</v>
      </c>
      <c r="AV9" s="4">
        <f ca="1">SMALL($AS$3:$AS$30,ROWS(AV$3:AV9))</f>
        <v>41</v>
      </c>
      <c r="AW9" s="12">
        <f ca="1">VLOOKUP(SMALL($BB$17:$BB$30,AX9),$BB$17:$BC$30,2,0)</f>
        <v>52</v>
      </c>
      <c r="AX9" s="12">
        <f t="shared" si="14"/>
        <v>4</v>
      </c>
      <c r="BA9" s="12">
        <v>7</v>
      </c>
      <c r="BB9" s="12">
        <f t="shared" ca="1" si="11"/>
        <v>0.44180253218352616</v>
      </c>
      <c r="BC9" s="12">
        <f t="shared" ca="1" si="12"/>
        <v>41</v>
      </c>
    </row>
    <row r="10" spans="1:55" ht="17.25" thickBot="1" x14ac:dyDescent="0.35">
      <c r="A10" s="1">
        <v>8</v>
      </c>
      <c r="B10" s="26">
        <v>44</v>
      </c>
      <c r="C10" s="27">
        <v>36</v>
      </c>
      <c r="D10" s="28">
        <v>33</v>
      </c>
      <c r="E10" s="56">
        <v>35</v>
      </c>
      <c r="F10" s="30" t="str">
        <f t="shared" si="0"/>
        <v>66 - 72</v>
      </c>
      <c r="G10" s="31">
        <f t="shared" si="5"/>
        <v>66</v>
      </c>
      <c r="H10" s="32">
        <f t="shared" si="1"/>
        <v>72</v>
      </c>
      <c r="I10" s="54">
        <f t="shared" si="2"/>
        <v>26</v>
      </c>
      <c r="J10" s="58">
        <f t="shared" si="6"/>
        <v>1</v>
      </c>
      <c r="K10" s="47">
        <f t="shared" si="3"/>
        <v>3.5714285714285712E-2</v>
      </c>
      <c r="L10" s="34">
        <f t="shared" si="4"/>
        <v>0.9285714285714286</v>
      </c>
      <c r="N10" s="60" t="s">
        <v>23</v>
      </c>
      <c r="O10" s="59">
        <f>O6/O2</f>
        <v>1.3145539906103285</v>
      </c>
      <c r="P10" s="59">
        <f>P6/P2</f>
        <v>1.3145539906103285</v>
      </c>
      <c r="Q10" s="59">
        <f>Q6/Q2</f>
        <v>1.3145539906103285</v>
      </c>
      <c r="R10" s="59">
        <f>R6/R2</f>
        <v>1.3145539906103285</v>
      </c>
      <c r="AN10" s="15">
        <v>7</v>
      </c>
      <c r="AO10" s="15">
        <f t="shared" ca="1" si="7"/>
        <v>25.719261172764579</v>
      </c>
      <c r="AP10" s="15">
        <f ca="1">SMALL($AO$3:$AO$30,ROWS(AO$3:AO10))</f>
        <v>22.777565692430002</v>
      </c>
      <c r="AQ10" s="35">
        <f t="shared" ca="1" si="8"/>
        <v>1.7718993945267378</v>
      </c>
      <c r="AR10" s="35">
        <f t="shared" si="13"/>
        <v>1</v>
      </c>
      <c r="AS10" s="4">
        <f t="shared" ca="1" si="9"/>
        <v>41</v>
      </c>
      <c r="AT10" s="4">
        <f t="shared" ca="1" si="10"/>
        <v>0.46613017681463897</v>
      </c>
      <c r="AU10" s="4">
        <f ca="1">INDEX($AS$3:$AS$30,MATCH(SMALL($AT$3:$AT$30,ROWS(AT$3:AT10)),$AT$3:$AT$30,0))</f>
        <v>47</v>
      </c>
      <c r="AV10" s="4">
        <f ca="1">SMALL($AS$3:$AS$30,ROWS(AV$3:AV10))</f>
        <v>42</v>
      </c>
      <c r="AW10" s="12">
        <f ca="1">VLOOKUP(SMALL($BB$3:$BB$16,AX10),$BB$3:$BC$30,2,0)</f>
        <v>47</v>
      </c>
      <c r="AX10" s="12">
        <f t="shared" si="14"/>
        <v>4</v>
      </c>
      <c r="BA10" s="12">
        <v>8</v>
      </c>
      <c r="BB10" s="12">
        <f t="shared" ca="1" si="11"/>
        <v>9.158352607610587E-2</v>
      </c>
      <c r="BC10" s="12">
        <f t="shared" ca="1" si="12"/>
        <v>42</v>
      </c>
    </row>
    <row r="11" spans="1:55" ht="17.25" thickBot="1" x14ac:dyDescent="0.35">
      <c r="A11" s="1">
        <v>9</v>
      </c>
      <c r="B11" s="26">
        <v>40</v>
      </c>
      <c r="C11" s="27">
        <v>38</v>
      </c>
      <c r="D11" s="28">
        <v>27</v>
      </c>
      <c r="E11" s="56">
        <v>36</v>
      </c>
      <c r="F11" s="30" t="str">
        <f t="shared" si="0"/>
        <v>72 - 78</v>
      </c>
      <c r="G11" s="31">
        <f t="shared" si="5"/>
        <v>72</v>
      </c>
      <c r="H11" s="32">
        <f t="shared" si="1"/>
        <v>78</v>
      </c>
      <c r="I11" s="54">
        <f t="shared" si="2"/>
        <v>27</v>
      </c>
      <c r="J11" s="58">
        <f t="shared" si="6"/>
        <v>1</v>
      </c>
      <c r="K11" s="47">
        <f t="shared" si="3"/>
        <v>3.5714285714285712E-2</v>
      </c>
      <c r="L11" s="34">
        <f t="shared" si="4"/>
        <v>0.9642857142857143</v>
      </c>
      <c r="AN11" s="15">
        <v>12</v>
      </c>
      <c r="AO11" s="15">
        <f t="shared" ca="1" si="7"/>
        <v>25.79102844072025</v>
      </c>
      <c r="AP11" s="15">
        <f ca="1">SMALL($AO$3:$AO$30,ROWS(AO$3:AO11))</f>
        <v>24.742788226131736</v>
      </c>
      <c r="AQ11" s="35">
        <f t="shared" ca="1" si="8"/>
        <v>1.6949649377961005</v>
      </c>
      <c r="AR11" s="35">
        <f t="shared" si="13"/>
        <v>1</v>
      </c>
      <c r="AS11" s="4">
        <f t="shared" ca="1" si="9"/>
        <v>42</v>
      </c>
      <c r="AT11" s="4">
        <f t="shared" ca="1" si="10"/>
        <v>0.98624237866032605</v>
      </c>
      <c r="AU11" s="4">
        <f ca="1">INDEX($AS$3:$AS$30,MATCH(SMALL($AT$3:$AT$30,ROWS(AT$3:AT11)),$AT$3:$AT$30,0))</f>
        <v>64</v>
      </c>
      <c r="AV11" s="4">
        <f ca="1">SMALL($AS$3:$AS$30,ROWS(AV$3:AV11))</f>
        <v>42</v>
      </c>
      <c r="AW11" s="12">
        <f ca="1">VLOOKUP(SMALL($BB$3:$BB$16,AX11),$BB$3:$BC$30,2,0)</f>
        <v>13</v>
      </c>
      <c r="AX11" s="12">
        <f t="shared" si="14"/>
        <v>5</v>
      </c>
      <c r="BA11" s="12">
        <v>9</v>
      </c>
      <c r="BB11" s="12">
        <f t="shared" ca="1" si="11"/>
        <v>0.90746312611278535</v>
      </c>
      <c r="BC11" s="12">
        <f t="shared" ca="1" si="12"/>
        <v>42</v>
      </c>
    </row>
    <row r="12" spans="1:55" ht="17.25" thickBot="1" x14ac:dyDescent="0.35">
      <c r="A12" s="1">
        <v>10</v>
      </c>
      <c r="B12" s="26">
        <v>39</v>
      </c>
      <c r="C12" s="27">
        <v>39</v>
      </c>
      <c r="D12" s="28">
        <v>44</v>
      </c>
      <c r="E12" s="56">
        <v>44</v>
      </c>
      <c r="F12" s="30" t="str">
        <f t="shared" si="0"/>
        <v>78 - 84</v>
      </c>
      <c r="G12" s="31">
        <f t="shared" si="5"/>
        <v>78</v>
      </c>
      <c r="H12" s="32">
        <f t="shared" si="1"/>
        <v>84</v>
      </c>
      <c r="I12" s="54">
        <f t="shared" si="2"/>
        <v>28</v>
      </c>
      <c r="J12" s="58">
        <f t="shared" si="6"/>
        <v>1</v>
      </c>
      <c r="K12" s="47">
        <f t="shared" si="3"/>
        <v>3.5714285714285712E-2</v>
      </c>
      <c r="L12" s="34">
        <f t="shared" si="4"/>
        <v>1</v>
      </c>
      <c r="AN12" s="15">
        <v>9</v>
      </c>
      <c r="AO12" s="15">
        <f t="shared" ca="1" si="7"/>
        <v>26.733968519908053</v>
      </c>
      <c r="AP12" s="15">
        <f ca="1">SMALL($AO$3:$AO$30,ROWS(AO$3:AO12))</f>
        <v>24.814700752530833</v>
      </c>
      <c r="AQ12" s="35">
        <f t="shared" ca="1" si="8"/>
        <v>1.9483016559122599</v>
      </c>
      <c r="AR12" s="35">
        <f t="shared" si="13"/>
        <v>1.5</v>
      </c>
      <c r="AS12" s="4">
        <f t="shared" ca="1" si="9"/>
        <v>49</v>
      </c>
      <c r="AT12" s="4">
        <f t="shared" ca="1" si="10"/>
        <v>0.13813457838671517</v>
      </c>
      <c r="AU12" s="4">
        <f ca="1">INDEX($AS$3:$AS$30,MATCH(SMALL($AT$3:$AT$30,ROWS(AT$3:AT12)),$AT$3:$AT$30,0))</f>
        <v>51</v>
      </c>
      <c r="AV12" s="4">
        <f ca="1">SMALL($AS$3:$AS$30,ROWS(AV$3:AV12))</f>
        <v>43</v>
      </c>
      <c r="AW12" s="12">
        <f ca="1">VLOOKUP(SMALL($BB$17:$BB$30,AX12),$BB$17:$BC$30,2,0)</f>
        <v>51</v>
      </c>
      <c r="AX12" s="12">
        <f t="shared" si="14"/>
        <v>5</v>
      </c>
      <c r="BA12" s="12">
        <v>10</v>
      </c>
      <c r="BB12" s="12">
        <f t="shared" ca="1" si="11"/>
        <v>0.53314561165161534</v>
      </c>
      <c r="BC12" s="12">
        <f t="shared" ca="1" si="12"/>
        <v>43</v>
      </c>
    </row>
    <row r="13" spans="1:55" ht="17.25" thickBot="1" x14ac:dyDescent="0.35">
      <c r="A13" s="1">
        <v>11</v>
      </c>
      <c r="B13" s="26">
        <v>46</v>
      </c>
      <c r="C13" s="27">
        <v>40</v>
      </c>
      <c r="D13" s="28">
        <v>58</v>
      </c>
      <c r="E13" s="56">
        <v>46</v>
      </c>
      <c r="F13" s="30" t="str">
        <f t="shared" si="0"/>
        <v>84 - 90</v>
      </c>
      <c r="G13" s="31">
        <f t="shared" si="5"/>
        <v>84</v>
      </c>
      <c r="H13" s="32">
        <f t="shared" si="1"/>
        <v>90</v>
      </c>
      <c r="I13" s="54">
        <f t="shared" si="2"/>
        <v>28</v>
      </c>
      <c r="J13" s="58">
        <f t="shared" si="6"/>
        <v>0</v>
      </c>
      <c r="K13" s="47">
        <f t="shared" si="3"/>
        <v>0</v>
      </c>
      <c r="L13" s="34">
        <f t="shared" si="4"/>
        <v>1</v>
      </c>
      <c r="AN13" s="15">
        <v>10</v>
      </c>
      <c r="AO13" s="15">
        <f t="shared" ca="1" si="7"/>
        <v>19.8017897123298</v>
      </c>
      <c r="AP13" s="15">
        <f ca="1">SMALL($AO$3:$AO$30,ROWS(AO$3:AO13))</f>
        <v>24.835151407050972</v>
      </c>
      <c r="AQ13" s="35">
        <f t="shared" ca="1" si="8"/>
        <v>2.5455765206644569</v>
      </c>
      <c r="AR13" s="35">
        <f t="shared" si="13"/>
        <v>2</v>
      </c>
      <c r="AS13" s="4">
        <f t="shared" ca="1" si="9"/>
        <v>64</v>
      </c>
      <c r="AT13" s="4">
        <f t="shared" ca="1" si="10"/>
        <v>0.20935142638452464</v>
      </c>
      <c r="AU13" s="4">
        <f ca="1">INDEX($AS$3:$AS$30,MATCH(SMALL($AT$3:$AT$30,ROWS(AT$3:AT13)),$AT$3:$AT$30,0))</f>
        <v>58</v>
      </c>
      <c r="AV13" s="4">
        <f ca="1">SMALL($AS$3:$AS$30,ROWS(AV$3:AV13))</f>
        <v>46</v>
      </c>
      <c r="AW13" s="12">
        <f ca="1">VLOOKUP(SMALL($BB$17:$BB$30,AX13),$BB$17:$BC$30,2,0)</f>
        <v>66</v>
      </c>
      <c r="AX13" s="12">
        <f t="shared" si="14"/>
        <v>6</v>
      </c>
      <c r="BA13" s="12">
        <v>11</v>
      </c>
      <c r="BB13" s="12">
        <f t="shared" ca="1" si="11"/>
        <v>0.76683658717200398</v>
      </c>
      <c r="BC13" s="12">
        <f t="shared" ca="1" si="12"/>
        <v>46</v>
      </c>
    </row>
    <row r="14" spans="1:55" ht="17.25" thickBot="1" x14ac:dyDescent="0.35">
      <c r="A14" s="1">
        <v>12</v>
      </c>
      <c r="B14" s="26">
        <v>26</v>
      </c>
      <c r="C14" s="27">
        <v>43</v>
      </c>
      <c r="D14" s="28">
        <v>39</v>
      </c>
      <c r="E14" s="56">
        <v>44</v>
      </c>
      <c r="F14" s="36" t="str">
        <f t="shared" si="0"/>
        <v>90 - 96</v>
      </c>
      <c r="G14" s="37">
        <f t="shared" si="5"/>
        <v>90</v>
      </c>
      <c r="H14" s="38">
        <f t="shared" si="1"/>
        <v>96</v>
      </c>
      <c r="I14" s="55">
        <f t="shared" si="2"/>
        <v>28</v>
      </c>
      <c r="J14" s="39">
        <f t="shared" si="6"/>
        <v>0</v>
      </c>
      <c r="K14" s="40">
        <f t="shared" si="3"/>
        <v>0</v>
      </c>
      <c r="L14" s="41">
        <f t="shared" si="4"/>
        <v>1</v>
      </c>
      <c r="AN14" s="15">
        <v>11</v>
      </c>
      <c r="AO14" s="15">
        <f t="shared" ca="1" si="7"/>
        <v>22.275917518483336</v>
      </c>
      <c r="AP14" s="15">
        <f ca="1">SMALL($AO$3:$AO$30,ROWS(AO$3:AO14))</f>
        <v>25.098423708746619</v>
      </c>
      <c r="AQ14" s="35">
        <f t="shared" ca="1" si="8"/>
        <v>1.9744650815784506</v>
      </c>
      <c r="AR14" s="35">
        <f t="shared" si="13"/>
        <v>1</v>
      </c>
      <c r="AS14" s="4">
        <f t="shared" ca="1" si="9"/>
        <v>50</v>
      </c>
      <c r="AT14" s="4">
        <f t="shared" ca="1" si="10"/>
        <v>0.31223784404560029</v>
      </c>
      <c r="AU14" s="4">
        <f ca="1">INDEX($AS$3:$AS$30,MATCH(SMALL($AT$3:$AT$30,ROWS(AT$3:AT14)),$AT$3:$AT$30,0))</f>
        <v>50</v>
      </c>
      <c r="AV14" s="4">
        <f ca="1">SMALL($AS$3:$AS$30,ROWS(AV$3:AV14))</f>
        <v>47</v>
      </c>
      <c r="AW14" s="12">
        <f ca="1">VLOOKUP(SMALL($BB$3:$BB$16,AX14),$BB$3:$BC$30,2,0)</f>
        <v>41</v>
      </c>
      <c r="AX14" s="12">
        <f t="shared" si="14"/>
        <v>6</v>
      </c>
      <c r="BA14" s="12">
        <v>12</v>
      </c>
      <c r="BB14" s="12">
        <f t="shared" ca="1" si="11"/>
        <v>0.23981829871764204</v>
      </c>
      <c r="BC14" s="12">
        <f t="shared" ca="1" si="12"/>
        <v>47</v>
      </c>
    </row>
    <row r="15" spans="1:55" ht="16.5" x14ac:dyDescent="0.3">
      <c r="A15" s="1">
        <v>13</v>
      </c>
      <c r="B15" s="26">
        <v>44</v>
      </c>
      <c r="C15" s="27">
        <v>44</v>
      </c>
      <c r="D15" s="28">
        <v>35</v>
      </c>
      <c r="E15" s="56">
        <v>32</v>
      </c>
      <c r="F15" s="42"/>
      <c r="G15" s="58"/>
      <c r="H15" s="58"/>
      <c r="I15" s="58"/>
      <c r="J15" s="58">
        <f>SUM(J2:J14)</f>
        <v>28</v>
      </c>
      <c r="K15" s="47">
        <f>SUM(K2:K14)</f>
        <v>0.99999999999999978</v>
      </c>
      <c r="L15" s="47"/>
      <c r="AN15" s="15">
        <v>14</v>
      </c>
      <c r="AO15" s="15">
        <f t="shared" ca="1" si="7"/>
        <v>8.3872763076054646</v>
      </c>
      <c r="AP15" s="15">
        <f ca="1">SMALL($AO$3:$AO$30,ROWS(AO$3:AO15))</f>
        <v>25.1539528276823</v>
      </c>
      <c r="AQ15" s="35">
        <f t="shared" ca="1" si="8"/>
        <v>1.6876850468219771</v>
      </c>
      <c r="AR15" s="35">
        <f t="shared" si="13"/>
        <v>1</v>
      </c>
      <c r="AS15" s="4">
        <f t="shared" ca="1" si="9"/>
        <v>43</v>
      </c>
      <c r="AT15" s="4">
        <f t="shared" ca="1" si="10"/>
        <v>0.98268465470617983</v>
      </c>
      <c r="AU15" s="4">
        <f ca="1">INDEX($AS$3:$AS$30,MATCH(SMALL($AT$3:$AT$30,ROWS(AT$3:AT15)),$AT$3:$AT$30,0))</f>
        <v>77</v>
      </c>
      <c r="AV15" s="4">
        <f ca="1">SMALL($AS$3:$AS$30,ROWS(AV$3:AV15))</f>
        <v>48</v>
      </c>
      <c r="AW15" s="12">
        <f ca="1">VLOOKUP(SMALL($BB$3:$BB$16,AX15),$BB$3:$BC$30,2,0)</f>
        <v>43</v>
      </c>
      <c r="AX15" s="12">
        <f t="shared" si="14"/>
        <v>7</v>
      </c>
      <c r="BA15" s="12">
        <v>13</v>
      </c>
      <c r="BB15" s="12">
        <f t="shared" ca="1" si="11"/>
        <v>0.65472561999794476</v>
      </c>
      <c r="BC15" s="12">
        <f t="shared" ca="1" si="12"/>
        <v>48</v>
      </c>
    </row>
    <row r="16" spans="1:55" ht="16.5" x14ac:dyDescent="0.3">
      <c r="A16" s="1">
        <v>14</v>
      </c>
      <c r="B16" s="26">
        <v>83</v>
      </c>
      <c r="C16" s="27">
        <v>44</v>
      </c>
      <c r="D16" s="28">
        <v>36</v>
      </c>
      <c r="E16" s="56">
        <v>49</v>
      </c>
      <c r="AN16" s="15">
        <v>16</v>
      </c>
      <c r="AO16" s="15">
        <f t="shared" ca="1" si="7"/>
        <v>18.91091390567167</v>
      </c>
      <c r="AP16" s="15">
        <f ca="1">SMALL($AO$3:$AO$30,ROWS(AO$3:AO16))</f>
        <v>25.315716560824097</v>
      </c>
      <c r="AQ16" s="35">
        <f t="shared" ca="1" si="8"/>
        <v>2.0168523147566293</v>
      </c>
      <c r="AR16" s="35">
        <f t="shared" si="13"/>
        <v>1.5</v>
      </c>
      <c r="AS16" s="4">
        <f t="shared" ca="1" si="9"/>
        <v>52</v>
      </c>
      <c r="AT16" s="4">
        <f t="shared" ca="1" si="10"/>
        <v>0.99483990416419288</v>
      </c>
      <c r="AU16" s="4">
        <f ca="1">INDEX($AS$3:$AS$30,MATCH(SMALL($AT$3:$AT$30,ROWS(AT$3:AT16)),$AT$3:$AT$30,0))</f>
        <v>21</v>
      </c>
      <c r="AV16" s="4">
        <f ca="1">SMALL($AS$3:$AS$30,ROWS(AV$3:AV16))</f>
        <v>49</v>
      </c>
      <c r="AW16" s="12">
        <f ca="1">VLOOKUP(SMALL($BB$17:$BB$30,AX16),$BB$17:$BC$30,2,0)</f>
        <v>74</v>
      </c>
      <c r="AX16" s="12">
        <f t="shared" si="14"/>
        <v>7</v>
      </c>
      <c r="BA16" s="12">
        <v>14</v>
      </c>
      <c r="BB16" s="12">
        <f t="shared" ca="1" si="11"/>
        <v>0.20037651158493697</v>
      </c>
      <c r="BC16" s="12">
        <f t="shared" ca="1" si="12"/>
        <v>49</v>
      </c>
    </row>
    <row r="17" spans="1:63" ht="16.5" x14ac:dyDescent="0.3">
      <c r="A17" s="1">
        <v>15</v>
      </c>
      <c r="B17" s="26">
        <v>64</v>
      </c>
      <c r="C17" s="27">
        <v>44</v>
      </c>
      <c r="D17" s="28">
        <v>49</v>
      </c>
      <c r="E17" s="56">
        <v>58</v>
      </c>
      <c r="J17" s="42"/>
      <c r="K17" s="42"/>
      <c r="AN17" s="15">
        <v>18</v>
      </c>
      <c r="AO17" s="15">
        <f t="shared" ca="1" si="7"/>
        <v>25.891072309186779</v>
      </c>
      <c r="AP17" s="15">
        <f ca="1">SMALL($AO$3:$AO$30,ROWS(AO$3:AO17))</f>
        <v>25.719261172764579</v>
      </c>
      <c r="AQ17" s="35">
        <f t="shared" ca="1" si="8"/>
        <v>2.9797720365688019</v>
      </c>
      <c r="AR17" s="35">
        <f t="shared" si="13"/>
        <v>2</v>
      </c>
      <c r="AS17" s="4">
        <f t="shared" ca="1" si="9"/>
        <v>77</v>
      </c>
      <c r="AT17" s="4">
        <f t="shared" ca="1" si="10"/>
        <v>0.34966120659061684</v>
      </c>
      <c r="AU17" s="4">
        <f ca="1">INDEX($AS$3:$AS$30,MATCH(SMALL($AT$3:$AT$30,ROWS(AT$3:AT17)),$AT$3:$AT$30,0))</f>
        <v>48</v>
      </c>
      <c r="AV17" s="4">
        <f ca="1">SMALL($AS$3:$AS$30,ROWS(AV$3:AV17))</f>
        <v>50</v>
      </c>
      <c r="AW17" s="12">
        <f ca="1">VLOOKUP(SMALL($BB$17:$BB$30,AX17),$BB$17:$BC$30,2,0)</f>
        <v>64</v>
      </c>
      <c r="AX17" s="12">
        <f t="shared" si="14"/>
        <v>8</v>
      </c>
      <c r="BA17" s="12">
        <v>15</v>
      </c>
      <c r="BB17" s="12">
        <f t="shared" ca="1" si="11"/>
        <v>0.11051692348383857</v>
      </c>
      <c r="BC17" s="12">
        <f t="shared" ca="1" si="12"/>
        <v>50</v>
      </c>
    </row>
    <row r="18" spans="1:63" ht="16.5" x14ac:dyDescent="0.3">
      <c r="A18" s="1">
        <v>16</v>
      </c>
      <c r="B18" s="26">
        <v>44</v>
      </c>
      <c r="C18" s="27">
        <v>46</v>
      </c>
      <c r="D18" s="28">
        <v>44</v>
      </c>
      <c r="E18" s="56">
        <v>26</v>
      </c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N18" s="15">
        <v>13</v>
      </c>
      <c r="AO18" s="15">
        <f t="shared" ca="1" si="7"/>
        <v>22.777565692430002</v>
      </c>
      <c r="AP18" s="15">
        <f ca="1">SMALL($AO$3:$AO$30,ROWS(AO$3:AO18))</f>
        <v>25.79102844072025</v>
      </c>
      <c r="AQ18" s="35">
        <f t="shared" ca="1" si="8"/>
        <v>1.8556747074297824</v>
      </c>
      <c r="AR18" s="35">
        <f t="shared" si="13"/>
        <v>1</v>
      </c>
      <c r="AS18" s="4">
        <f t="shared" ca="1" si="9"/>
        <v>48</v>
      </c>
      <c r="AT18" s="4">
        <f t="shared" ca="1" si="10"/>
        <v>0.44974629954827805</v>
      </c>
      <c r="AU18" s="4">
        <f ca="1">INDEX($AS$3:$AS$30,MATCH(SMALL($AT$3:$AT$30,ROWS(AT$3:AT18)),$AT$3:$AT$30,0))</f>
        <v>41</v>
      </c>
      <c r="AV18" s="4">
        <f ca="1">SMALL($AS$3:$AS$30,ROWS(AV$3:AV18))</f>
        <v>51</v>
      </c>
      <c r="AW18" s="12">
        <f ca="1">VLOOKUP(SMALL($BB$3:$BB$16,AX18),$BB$3:$BC$30,2,0)</f>
        <v>41</v>
      </c>
      <c r="AX18" s="12">
        <f t="shared" si="14"/>
        <v>8</v>
      </c>
      <c r="BA18" s="12">
        <v>16</v>
      </c>
      <c r="BB18" s="12">
        <f t="shared" ca="1" si="11"/>
        <v>0.22012394097651444</v>
      </c>
      <c r="BC18" s="12">
        <f t="shared" ca="1" si="12"/>
        <v>51</v>
      </c>
    </row>
    <row r="19" spans="1:63" ht="16.5" x14ac:dyDescent="0.3">
      <c r="A19" s="1">
        <v>17</v>
      </c>
      <c r="B19" s="26">
        <v>46</v>
      </c>
      <c r="C19" s="27">
        <v>46</v>
      </c>
      <c r="D19" s="28">
        <v>40</v>
      </c>
      <c r="E19" s="56">
        <v>44</v>
      </c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N19" s="15">
        <v>17</v>
      </c>
      <c r="AO19" s="15">
        <f t="shared" ca="1" si="7"/>
        <v>25.315716560824097</v>
      </c>
      <c r="AP19" s="15">
        <f ca="1">SMALL($AO$3:$AO$30,ROWS(AO$3:AO19))</f>
        <v>25.891072309186779</v>
      </c>
      <c r="AQ19" s="35">
        <f t="shared" ca="1" si="8"/>
        <v>1.9435996325641658</v>
      </c>
      <c r="AR19" s="35">
        <f t="shared" si="13"/>
        <v>1</v>
      </c>
      <c r="AS19" s="4">
        <f t="shared" ca="1" si="9"/>
        <v>51</v>
      </c>
      <c r="AT19" s="4">
        <f t="shared" ca="1" si="10"/>
        <v>0.26608709943362008</v>
      </c>
      <c r="AU19" s="4">
        <f ca="1">INDEX($AS$3:$AS$30,MATCH(SMALL($AT$3:$AT$30,ROWS(AT$3:AT19)),$AT$3:$AT$30,0))</f>
        <v>33</v>
      </c>
      <c r="AV19" s="4">
        <f ca="1">SMALL($AS$3:$AS$30,ROWS(AV$3:AV19))</f>
        <v>52</v>
      </c>
      <c r="AW19" s="12">
        <f ca="1">VLOOKUP(SMALL($BB$3:$BB$16,AX19),$BB$3:$BC$30,2,0)</f>
        <v>26</v>
      </c>
      <c r="AX19" s="12">
        <f t="shared" si="14"/>
        <v>9</v>
      </c>
      <c r="BA19" s="12">
        <v>17</v>
      </c>
      <c r="BB19" s="12">
        <f t="shared" ca="1" si="11"/>
        <v>0.17536331747116718</v>
      </c>
      <c r="BC19" s="12">
        <f t="shared" ca="1" si="12"/>
        <v>52</v>
      </c>
    </row>
    <row r="20" spans="1:63" ht="16.5" x14ac:dyDescent="0.3">
      <c r="A20" s="1">
        <v>18</v>
      </c>
      <c r="B20" s="26">
        <v>23</v>
      </c>
      <c r="C20" s="27">
        <v>47</v>
      </c>
      <c r="D20" s="28">
        <v>44</v>
      </c>
      <c r="E20" s="56">
        <v>54</v>
      </c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N20" s="15">
        <v>15</v>
      </c>
      <c r="AO20" s="15">
        <f t="shared" ca="1" si="7"/>
        <v>26.016282700798193</v>
      </c>
      <c r="AP20" s="15">
        <f ca="1">SMALL($AO$3:$AO$30,ROWS(AO$3:AO20))</f>
        <v>25.935271914066028</v>
      </c>
      <c r="AQ20" s="35">
        <f t="shared" ca="1" si="8"/>
        <v>1.8109294869135062</v>
      </c>
      <c r="AR20" s="35">
        <f t="shared" si="13"/>
        <v>1.5</v>
      </c>
      <c r="AS20" s="4">
        <f t="shared" ca="1" si="9"/>
        <v>47</v>
      </c>
      <c r="AT20" s="4">
        <f t="shared" ca="1" si="10"/>
        <v>0.17074300847891988</v>
      </c>
      <c r="AU20" s="4">
        <f ca="1">INDEX($AS$3:$AS$30,MATCH(SMALL($AT$3:$AT$30,ROWS(AT$3:AT20)),$AT$3:$AT$30,0))</f>
        <v>52</v>
      </c>
      <c r="AV20" s="4">
        <f ca="1">SMALL($AS$3:$AS$30,ROWS(AV$3:AV20))</f>
        <v>52</v>
      </c>
      <c r="AW20" s="12">
        <f ca="1">VLOOKUP(SMALL($BB$17:$BB$30,AX20),$BB$17:$BC$30,2,0)</f>
        <v>77</v>
      </c>
      <c r="AX20" s="12">
        <f t="shared" si="14"/>
        <v>9</v>
      </c>
      <c r="BA20" s="12">
        <v>18</v>
      </c>
      <c r="BB20" s="12">
        <f t="shared" ca="1" si="11"/>
        <v>0.59929202706983087</v>
      </c>
      <c r="BC20" s="12">
        <f t="shared" ca="1" si="12"/>
        <v>52</v>
      </c>
    </row>
    <row r="21" spans="1:63" ht="16.5" x14ac:dyDescent="0.3">
      <c r="A21" s="1">
        <v>19</v>
      </c>
      <c r="B21" s="26">
        <v>71</v>
      </c>
      <c r="C21" s="27">
        <v>48</v>
      </c>
      <c r="D21" s="28">
        <v>73</v>
      </c>
      <c r="E21" s="56">
        <v>51</v>
      </c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N21" s="15">
        <v>19</v>
      </c>
      <c r="AO21" s="15">
        <f t="shared" ca="1" si="7"/>
        <v>31.603951194887134</v>
      </c>
      <c r="AP21" s="15">
        <f ca="1">SMALL($AO$3:$AO$30,ROWS(AO$3:AO21))</f>
        <v>26.016282700798193</v>
      </c>
      <c r="AQ21" s="35">
        <f t="shared" ca="1" si="8"/>
        <v>2.8359389842064342</v>
      </c>
      <c r="AR21" s="35">
        <f t="shared" si="13"/>
        <v>2</v>
      </c>
      <c r="AS21" s="4">
        <f t="shared" ca="1" si="9"/>
        <v>74</v>
      </c>
      <c r="AT21" s="4">
        <f t="shared" ca="1" si="10"/>
        <v>7.205262979828897E-2</v>
      </c>
      <c r="AU21" s="4">
        <f ca="1">INDEX($AS$3:$AS$30,MATCH(SMALL($AT$3:$AT$30,ROWS(AT$3:AT21)),$AT$3:$AT$30,0))</f>
        <v>70</v>
      </c>
      <c r="AV21" s="4">
        <f ca="1">SMALL($AS$3:$AS$30,ROWS(AV$3:AV21))</f>
        <v>52</v>
      </c>
      <c r="AW21" s="12">
        <f ca="1">VLOOKUP(SMALL($BB$17:$BB$30,AX21),$BB$17:$BC$30,2,0)</f>
        <v>70</v>
      </c>
      <c r="AX21" s="12">
        <f t="shared" si="14"/>
        <v>10</v>
      </c>
      <c r="BA21" s="12">
        <v>19</v>
      </c>
      <c r="BB21" s="12">
        <f t="shared" ca="1" si="11"/>
        <v>0.16228024283586751</v>
      </c>
      <c r="BC21" s="12">
        <f t="shared" ca="1" si="12"/>
        <v>52</v>
      </c>
    </row>
    <row r="22" spans="1:63" ht="16.5" x14ac:dyDescent="0.3">
      <c r="A22" s="1">
        <v>20</v>
      </c>
      <c r="B22" s="26">
        <v>49</v>
      </c>
      <c r="C22" s="27">
        <v>49</v>
      </c>
      <c r="D22" s="28">
        <v>38</v>
      </c>
      <c r="E22" s="56">
        <v>27</v>
      </c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N22" s="15">
        <v>20</v>
      </c>
      <c r="AO22" s="15">
        <f t="shared" ca="1" si="7"/>
        <v>30.512367516866046</v>
      </c>
      <c r="AP22" s="15">
        <f ca="1">SMALL($AO$3:$AO$30,ROWS(AO$3:AO22))</f>
        <v>26.733968519908053</v>
      </c>
      <c r="AQ22" s="35">
        <f t="shared" ca="1" si="8"/>
        <v>1.9148002384460063</v>
      </c>
      <c r="AR22" s="35">
        <f t="shared" si="13"/>
        <v>1</v>
      </c>
      <c r="AS22" s="4">
        <f t="shared" ca="1" si="9"/>
        <v>52</v>
      </c>
      <c r="AT22" s="4">
        <f t="shared" ca="1" si="10"/>
        <v>0.50997068816009383</v>
      </c>
      <c r="AU22" s="4">
        <f ca="1">INDEX($AS$3:$AS$30,MATCH(SMALL($AT$3:$AT$30,ROWS(AT$3:AT22)),$AT$3:$AT$30,0))</f>
        <v>52</v>
      </c>
      <c r="AV22" s="4">
        <f ca="1">SMALL($AS$3:$AS$30,ROWS(AV$3:AV22))</f>
        <v>58</v>
      </c>
      <c r="AW22" s="12">
        <f ca="1">VLOOKUP(SMALL($BB$3:$BB$16,AX22),$BB$3:$BC$30,2,0)</f>
        <v>30</v>
      </c>
      <c r="AX22" s="12">
        <f t="shared" si="14"/>
        <v>10</v>
      </c>
      <c r="BA22" s="12">
        <v>20</v>
      </c>
      <c r="BB22" s="12">
        <f t="shared" ca="1" si="11"/>
        <v>8.3351163074412149E-2</v>
      </c>
      <c r="BC22" s="12">
        <f t="shared" ca="1" si="12"/>
        <v>58</v>
      </c>
    </row>
    <row r="23" spans="1:63" ht="16.5" x14ac:dyDescent="0.3">
      <c r="A23" s="1">
        <v>21</v>
      </c>
      <c r="B23" s="26">
        <v>27</v>
      </c>
      <c r="C23" s="27">
        <v>51</v>
      </c>
      <c r="D23" s="28">
        <v>47</v>
      </c>
      <c r="E23" s="56">
        <v>39</v>
      </c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N23" s="15">
        <v>24</v>
      </c>
      <c r="AO23" s="15">
        <f t="shared" ca="1" si="7"/>
        <v>25.935271914066028</v>
      </c>
      <c r="AP23" s="15">
        <f ca="1">SMALL($AO$3:$AO$30,ROWS(AO$3:AO23))</f>
        <v>28.58518615568196</v>
      </c>
      <c r="AQ23" s="35">
        <f t="shared" ca="1" si="8"/>
        <v>1.4003031807961857</v>
      </c>
      <c r="AR23" s="35">
        <f t="shared" si="13"/>
        <v>1</v>
      </c>
      <c r="AS23" s="4">
        <f t="shared" ca="1" si="9"/>
        <v>41</v>
      </c>
      <c r="AT23" s="4">
        <f t="shared" ca="1" si="10"/>
        <v>0.7313306328281326</v>
      </c>
      <c r="AU23" s="4">
        <f ca="1">INDEX($AS$3:$AS$30,MATCH(SMALL($AT$3:$AT$30,ROWS(AT$3:AT23)),$AT$3:$AT$30,0))</f>
        <v>68</v>
      </c>
      <c r="AV23" s="4">
        <f ca="1">SMALL($AS$3:$AS$30,ROWS(AV$3:AV23))</f>
        <v>64</v>
      </c>
      <c r="AW23" s="12">
        <f ca="1">VLOOKUP(SMALL($BB$3:$BB$16,AX23),$BB$3:$BC$30,2,0)</f>
        <v>48</v>
      </c>
      <c r="AX23" s="12">
        <f t="shared" si="14"/>
        <v>11</v>
      </c>
      <c r="BA23" s="12">
        <v>21</v>
      </c>
      <c r="BB23" s="12">
        <f t="shared" ca="1" si="11"/>
        <v>0.44227553752322735</v>
      </c>
      <c r="BC23" s="12">
        <f t="shared" ca="1" si="12"/>
        <v>64</v>
      </c>
    </row>
    <row r="24" spans="1:63" ht="16.5" x14ac:dyDescent="0.3">
      <c r="A24" s="1">
        <v>22</v>
      </c>
      <c r="B24" s="26">
        <v>35</v>
      </c>
      <c r="C24" s="27">
        <v>54</v>
      </c>
      <c r="D24" s="28">
        <v>64</v>
      </c>
      <c r="E24" s="56">
        <v>46</v>
      </c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N24" s="15">
        <v>22</v>
      </c>
      <c r="AO24" s="15">
        <f t="shared" ca="1" si="7"/>
        <v>25.098423708746619</v>
      </c>
      <c r="AP24" s="15">
        <f ca="1">SMALL($AO$3:$AO$30,ROWS(AO$3:AO24))</f>
        <v>29.048302447010929</v>
      </c>
      <c r="AQ24" s="35">
        <f t="shared" ca="1" si="8"/>
        <v>2.2812291702286291</v>
      </c>
      <c r="AR24" s="35">
        <f t="shared" si="13"/>
        <v>1.5</v>
      </c>
      <c r="AS24" s="4">
        <f t="shared" ca="1" si="9"/>
        <v>67</v>
      </c>
      <c r="AT24" s="4">
        <f t="shared" ca="1" si="10"/>
        <v>8.7438283947475659E-2</v>
      </c>
      <c r="AU24" s="4">
        <f ca="1">INDEX($AS$3:$AS$30,MATCH(SMALL($AT$3:$AT$30,ROWS(AT$3:AT24)),$AT$3:$AT$30,0))</f>
        <v>41</v>
      </c>
      <c r="AV24" s="4">
        <f ca="1">SMALL($AS$3:$AS$30,ROWS(AV$3:AV24))</f>
        <v>66</v>
      </c>
      <c r="AW24" s="12">
        <f ca="1">VLOOKUP(SMALL($BB$17:$BB$30,AX24),$BB$17:$BC$30,2,0)</f>
        <v>52</v>
      </c>
      <c r="AX24" s="12">
        <f t="shared" si="14"/>
        <v>11</v>
      </c>
      <c r="BA24" s="12">
        <v>22</v>
      </c>
      <c r="BB24" s="12">
        <f t="shared" ca="1" si="11"/>
        <v>0.29190333096898369</v>
      </c>
      <c r="BC24" s="12">
        <f t="shared" ca="1" si="12"/>
        <v>66</v>
      </c>
    </row>
    <row r="25" spans="1:63" ht="16.5" x14ac:dyDescent="0.3">
      <c r="A25" s="1">
        <v>23</v>
      </c>
      <c r="B25" s="26">
        <v>36</v>
      </c>
      <c r="C25" s="27">
        <v>58</v>
      </c>
      <c r="D25" s="28">
        <v>71</v>
      </c>
      <c r="E25" s="56">
        <v>71</v>
      </c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N25" s="15">
        <v>23</v>
      </c>
      <c r="AO25" s="15">
        <f t="shared" ca="1" si="7"/>
        <v>20.941904510621622</v>
      </c>
      <c r="AP25" s="15">
        <f ca="1">SMALL($AO$3:$AO$30,ROWS(AO$3:AO25))</f>
        <v>29.327264946314187</v>
      </c>
      <c r="AQ25" s="35">
        <f t="shared" ca="1" si="8"/>
        <v>2.2929052395327476</v>
      </c>
      <c r="AR25" s="35">
        <f t="shared" si="13"/>
        <v>2</v>
      </c>
      <c r="AS25" s="4">
        <f t="shared" ca="1" si="9"/>
        <v>68</v>
      </c>
      <c r="AT25" s="4">
        <f t="shared" ca="1" si="10"/>
        <v>0.69800325456936563</v>
      </c>
      <c r="AU25" s="4">
        <f ca="1">INDEX($AS$3:$AS$30,MATCH(SMALL($AT$3:$AT$30,ROWS(AT$3:AT25)),$AT$3:$AT$30,0))</f>
        <v>70</v>
      </c>
      <c r="AV25" s="4">
        <f ca="1">SMALL($AS$3:$AS$30,ROWS(AV$3:AV25))</f>
        <v>67</v>
      </c>
      <c r="AW25" s="12">
        <f ca="1">VLOOKUP(SMALL($BB$17:$BB$30,AX25),$BB$17:$BC$30,2,0)</f>
        <v>67</v>
      </c>
      <c r="AX25" s="12">
        <f t="shared" si="14"/>
        <v>12</v>
      </c>
      <c r="BA25" s="12">
        <v>23</v>
      </c>
      <c r="BB25" s="12">
        <f t="shared" ca="1" si="11"/>
        <v>0.66768770151445644</v>
      </c>
      <c r="BC25" s="12">
        <f t="shared" ca="1" si="12"/>
        <v>67</v>
      </c>
    </row>
    <row r="26" spans="1:63" ht="16.5" x14ac:dyDescent="0.3">
      <c r="A26" s="1">
        <v>24</v>
      </c>
      <c r="B26" s="26">
        <v>48</v>
      </c>
      <c r="C26" s="27">
        <v>61</v>
      </c>
      <c r="D26" s="28">
        <v>46</v>
      </c>
      <c r="E26" s="56">
        <v>23</v>
      </c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N26" s="15">
        <v>25</v>
      </c>
      <c r="AO26" s="15">
        <f t="shared" ca="1" si="7"/>
        <v>16.467616007797119</v>
      </c>
      <c r="AP26" s="15">
        <f ca="1">SMALL($AO$3:$AO$30,ROWS(AO$3:AO26))</f>
        <v>30.512367516866046</v>
      </c>
      <c r="AQ26" s="35">
        <f t="shared" ca="1" si="8"/>
        <v>1.0801685927581721</v>
      </c>
      <c r="AR26" s="35">
        <f t="shared" si="13"/>
        <v>1</v>
      </c>
      <c r="AS26" s="4">
        <f t="shared" ca="1" si="9"/>
        <v>33</v>
      </c>
      <c r="AT26" s="4">
        <f t="shared" ca="1" si="10"/>
        <v>0.46799826068262596</v>
      </c>
      <c r="AU26" s="4">
        <f ca="1">INDEX($AS$3:$AS$30,MATCH(SMALL($AT$3:$AT$30,ROWS(AT$3:AT26)),$AT$3:$AT$30,0))</f>
        <v>42</v>
      </c>
      <c r="AV26" s="4">
        <f ca="1">SMALL($AS$3:$AS$30,ROWS(AV$3:AV26))</f>
        <v>68</v>
      </c>
      <c r="AW26" s="12">
        <f ca="1">VLOOKUP(SMALL($BB$3:$BB$16,AX26),$BB$3:$BC$30,2,0)</f>
        <v>46</v>
      </c>
      <c r="AX26" s="12">
        <f t="shared" si="14"/>
        <v>12</v>
      </c>
      <c r="BA26" s="12">
        <v>24</v>
      </c>
      <c r="BB26" s="12">
        <f t="shared" ca="1" si="11"/>
        <v>0.69802840101040375</v>
      </c>
      <c r="BC26" s="12">
        <f t="shared" ca="1" si="12"/>
        <v>68</v>
      </c>
    </row>
    <row r="27" spans="1:63" ht="16.5" x14ac:dyDescent="0.3">
      <c r="A27" s="1">
        <v>25</v>
      </c>
      <c r="B27" s="26">
        <v>38</v>
      </c>
      <c r="C27" s="27">
        <v>64</v>
      </c>
      <c r="D27" s="28">
        <v>54</v>
      </c>
      <c r="E27" s="56">
        <v>38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15">
        <v>21</v>
      </c>
      <c r="AO27" s="15">
        <f t="shared" ca="1" si="7"/>
        <v>24.814700752530833</v>
      </c>
      <c r="AP27" s="15">
        <f ca="1">SMALL($AO$3:$AO$30,ROWS(AO$3:AO27))</f>
        <v>31.603951194887134</v>
      </c>
      <c r="AQ27" s="35">
        <f t="shared" ca="1" si="8"/>
        <v>1.8207117084761539</v>
      </c>
      <c r="AR27" s="35">
        <f t="shared" si="13"/>
        <v>1</v>
      </c>
      <c r="AS27" s="4">
        <f t="shared" ca="1" si="9"/>
        <v>58</v>
      </c>
      <c r="AT27" s="4">
        <f t="shared" ca="1" si="10"/>
        <v>0.28698600892863002</v>
      </c>
      <c r="AU27" s="4">
        <f ca="1">INDEX($AS$3:$AS$30,MATCH(SMALL($AT$3:$AT$30,ROWS(AT$3:AT27)),$AT$3:$AT$30,0))</f>
        <v>26</v>
      </c>
      <c r="AV27" s="4">
        <f ca="1">SMALL($AS$3:$AS$30,ROWS(AV$3:AV27))</f>
        <v>70</v>
      </c>
      <c r="AW27" s="12">
        <f ca="1">VLOOKUP(SMALL($BB$3:$BB$16,AX27),$BB$3:$BC$30,2,0)</f>
        <v>33</v>
      </c>
      <c r="AX27" s="12">
        <f t="shared" si="14"/>
        <v>13</v>
      </c>
      <c r="BA27" s="12">
        <v>25</v>
      </c>
      <c r="BB27" s="12">
        <f t="shared" ca="1" si="11"/>
        <v>0.53780229575797367</v>
      </c>
      <c r="BC27" s="12">
        <f t="shared" ca="1" si="12"/>
        <v>70</v>
      </c>
    </row>
    <row r="28" spans="1:63" ht="16.5" x14ac:dyDescent="0.3">
      <c r="A28" s="1">
        <v>26</v>
      </c>
      <c r="B28" s="26">
        <v>61</v>
      </c>
      <c r="C28" s="27">
        <v>71</v>
      </c>
      <c r="D28" s="28">
        <v>48</v>
      </c>
      <c r="E28" s="56">
        <v>47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15">
        <v>27</v>
      </c>
      <c r="AO28" s="15">
        <f t="shared" ca="1" si="7"/>
        <v>25.1539528276823</v>
      </c>
      <c r="AP28" s="15">
        <f ca="1">SMALL($AO$3:$AO$30,ROWS(AO$3:AO28))</f>
        <v>33.461023649780998</v>
      </c>
      <c r="AQ28" s="35">
        <f t="shared" ca="1" si="8"/>
        <v>2.0796918867242082</v>
      </c>
      <c r="AR28" s="35">
        <f t="shared" si="13"/>
        <v>1.5</v>
      </c>
      <c r="AS28" s="4">
        <f t="shared" ca="1" si="9"/>
        <v>70</v>
      </c>
      <c r="AT28" s="4">
        <f t="shared" ca="1" si="10"/>
        <v>0.58613286118318364</v>
      </c>
      <c r="AU28" s="4">
        <f ca="1">INDEX($AS$3:$AS$30,MATCH(SMALL($AT$3:$AT$30,ROWS(AT$3:AT28)),$AT$3:$AT$30,0))</f>
        <v>43</v>
      </c>
      <c r="AV28" s="4">
        <f ca="1">SMALL($AS$3:$AS$30,ROWS(AV$3:AV28))</f>
        <v>70</v>
      </c>
      <c r="AW28" s="12">
        <f ca="1">VLOOKUP(SMALL($BB$17:$BB$30,AX28),$BB$17:$BC$30,2,0)</f>
        <v>68</v>
      </c>
      <c r="AX28" s="12">
        <f t="shared" si="14"/>
        <v>13</v>
      </c>
      <c r="BA28" s="12">
        <v>26</v>
      </c>
      <c r="BB28" s="12">
        <f t="shared" ca="1" si="11"/>
        <v>0.88369733298640385</v>
      </c>
      <c r="BC28" s="12">
        <f t="shared" ca="1" si="12"/>
        <v>70</v>
      </c>
    </row>
    <row r="29" spans="1:63" ht="16.5" x14ac:dyDescent="0.3">
      <c r="A29" s="1">
        <v>27</v>
      </c>
      <c r="B29" s="26">
        <v>73</v>
      </c>
      <c r="C29" s="27">
        <v>73</v>
      </c>
      <c r="D29" s="28">
        <v>83</v>
      </c>
      <c r="E29" s="56">
        <v>64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15">
        <v>26</v>
      </c>
      <c r="AO29" s="15">
        <f t="shared" ca="1" si="7"/>
        <v>28.58518615568196</v>
      </c>
      <c r="AP29" s="15">
        <f ca="1">SMALL($AO$3:$AO$30,ROWS(AO$3:AO29))</f>
        <v>34.065092098581999</v>
      </c>
      <c r="AQ29" s="35">
        <f t="shared" ca="1" si="8"/>
        <v>2.0324588468031184</v>
      </c>
      <c r="AR29" s="35">
        <f t="shared" si="13"/>
        <v>2</v>
      </c>
      <c r="AS29" s="4">
        <f t="shared" ca="1" si="9"/>
        <v>70</v>
      </c>
      <c r="AT29" s="4">
        <f t="shared" ca="1" si="10"/>
        <v>0.75315597258032696</v>
      </c>
      <c r="AU29" s="4">
        <f ca="1">INDEX($AS$3:$AS$30,MATCH(SMALL($AT$3:$AT$30,ROWS(AT$3:AT29)),$AT$3:$AT$30,0))</f>
        <v>42</v>
      </c>
      <c r="AV29" s="4">
        <f ca="1">SMALL($AS$3:$AS$30,ROWS(AV$3:AV29))</f>
        <v>74</v>
      </c>
      <c r="AW29" s="12">
        <f ca="1">VLOOKUP(SMALL($BB$17:$BB$30,AX29),$BB$17:$BC$30,2,0)</f>
        <v>70</v>
      </c>
      <c r="AX29" s="12">
        <f t="shared" si="14"/>
        <v>14</v>
      </c>
      <c r="BA29" s="12">
        <v>27</v>
      </c>
      <c r="BB29" s="12">
        <f t="shared" ca="1" si="11"/>
        <v>0.29757719259415782</v>
      </c>
      <c r="BC29" s="12">
        <f t="shared" ca="1" si="12"/>
        <v>74</v>
      </c>
    </row>
    <row r="30" spans="1:63" ht="16.5" x14ac:dyDescent="0.3">
      <c r="A30" s="1">
        <v>28</v>
      </c>
      <c r="B30" s="26">
        <v>54</v>
      </c>
      <c r="C30" s="27">
        <v>83</v>
      </c>
      <c r="D30" s="28">
        <v>46</v>
      </c>
      <c r="E30" s="56">
        <v>33</v>
      </c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15">
        <v>33</v>
      </c>
      <c r="AO30" s="15">
        <f t="shared" ca="1" si="7"/>
        <v>24.742788226131736</v>
      </c>
      <c r="AP30" s="15">
        <f ca="1">SMALL($AO$3:$AO$30,ROWS(AO$3:AO30))</f>
        <v>35.7721470866435</v>
      </c>
      <c r="AQ30" s="35">
        <f t="shared" ca="1" si="8"/>
        <v>1.1675577329424498</v>
      </c>
      <c r="AR30" s="35">
        <f t="shared" si="13"/>
        <v>1</v>
      </c>
      <c r="AS30" s="4">
        <f t="shared" ca="1" si="9"/>
        <v>42</v>
      </c>
      <c r="AT30" s="4">
        <f t="shared" ca="1" si="10"/>
        <v>0.79521427126394284</v>
      </c>
      <c r="AU30" s="4">
        <f ca="1">INDEX($AS$3:$AS$30,MATCH(SMALL($AT$3:$AT$30,ROWS(AT$3:AT30)),$AT$3:$AT$30,0))</f>
        <v>52</v>
      </c>
      <c r="AV30" s="4">
        <f ca="1">SMALL($AS$3:$AS$30,ROWS(AV$3:AV30))</f>
        <v>77</v>
      </c>
      <c r="AW30" s="12">
        <f ca="1">VLOOKUP(SMALL($BB$3:$BB$16,AX30),$BB$3:$BC$30,2,0)</f>
        <v>42</v>
      </c>
      <c r="AX30" s="12">
        <f t="shared" si="14"/>
        <v>14</v>
      </c>
      <c r="BA30" s="12">
        <v>28</v>
      </c>
      <c r="BB30" s="12">
        <f t="shared" ca="1" si="11"/>
        <v>0.51072881059682751</v>
      </c>
      <c r="BC30" s="12">
        <f t="shared" ca="1" si="12"/>
        <v>77</v>
      </c>
    </row>
    <row r="31" spans="1:63" ht="16.5" x14ac:dyDescent="0.3">
      <c r="A31" s="1"/>
      <c r="B31" s="26"/>
      <c r="C31" s="27"/>
      <c r="D31" s="28"/>
      <c r="E31" s="5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</row>
    <row r="32" spans="1:63" ht="16.5" x14ac:dyDescent="0.3">
      <c r="A32" s="1"/>
      <c r="B32" s="26"/>
      <c r="C32" s="27"/>
      <c r="D32" s="28"/>
      <c r="E32" s="5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/>
      <c r="AO32"/>
      <c r="AP32"/>
      <c r="AQ32"/>
      <c r="AR32"/>
      <c r="AS32" s="4">
        <f ca="1">SUM(AS3:AS30)</f>
        <v>1393</v>
      </c>
      <c r="AT32"/>
      <c r="AU32" s="4">
        <f ca="1">SUM(AU3:AU30)</f>
        <v>1393</v>
      </c>
      <c r="AV32" s="4">
        <f ca="1">SUM(AV3:AV30)</f>
        <v>1393</v>
      </c>
      <c r="AW32" s="4">
        <f ca="1">SUM(AW3:AW30)</f>
        <v>1393</v>
      </c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</row>
    <row r="33" spans="1:63" ht="16.5" x14ac:dyDescent="0.3">
      <c r="A33" s="1"/>
      <c r="B33" s="26"/>
      <c r="C33" s="27"/>
      <c r="D33" s="28"/>
      <c r="E33" s="5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</row>
    <row r="34" spans="1:63" ht="16.5" x14ac:dyDescent="0.3">
      <c r="A34" s="1"/>
      <c r="B34" s="26"/>
      <c r="C34" s="27"/>
      <c r="D34" s="28"/>
      <c r="E34" s="5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</row>
    <row r="35" spans="1:63" ht="16.5" x14ac:dyDescent="0.3">
      <c r="A35" s="1"/>
      <c r="B35" s="26"/>
      <c r="C35" s="27"/>
      <c r="D35" s="28"/>
      <c r="E35" s="5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</row>
    <row r="36" spans="1:63" ht="16.5" x14ac:dyDescent="0.3">
      <c r="A36" s="1"/>
      <c r="B36" s="26"/>
      <c r="C36" s="27"/>
      <c r="D36" s="28"/>
      <c r="E36" s="5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</row>
    <row r="37" spans="1:63" ht="16.5" x14ac:dyDescent="0.3">
      <c r="A37" s="1"/>
      <c r="B37" s="26"/>
      <c r="C37" s="27"/>
      <c r="D37" s="28"/>
      <c r="E37" s="5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</row>
    <row r="38" spans="1:63" ht="16.5" x14ac:dyDescent="0.3">
      <c r="A38" s="1"/>
      <c r="B38" s="26"/>
      <c r="C38" s="27"/>
      <c r="D38" s="28"/>
      <c r="E38" s="5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</row>
    <row r="39" spans="1:63" ht="16.5" x14ac:dyDescent="0.3">
      <c r="A39" s="1"/>
      <c r="B39" s="26"/>
      <c r="C39" s="27"/>
      <c r="D39" s="28"/>
      <c r="E39" s="5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</row>
    <row r="40" spans="1:63" ht="16.5" x14ac:dyDescent="0.3">
      <c r="A40" s="1"/>
      <c r="B40" s="26"/>
      <c r="C40" s="27"/>
      <c r="D40" s="28"/>
      <c r="E40" s="5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</row>
    <row r="41" spans="1:63" ht="16.5" x14ac:dyDescent="0.3">
      <c r="A41" s="1"/>
      <c r="B41" s="26"/>
      <c r="C41" s="27"/>
      <c r="D41" s="28"/>
      <c r="E41" s="5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</row>
    <row r="42" spans="1:63" ht="16.5" x14ac:dyDescent="0.3">
      <c r="A42" s="1"/>
      <c r="B42" s="26"/>
      <c r="C42" s="27"/>
      <c r="D42" s="28"/>
      <c r="E42" s="5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</row>
    <row r="43" spans="1:63" ht="16.5" x14ac:dyDescent="0.3">
      <c r="A43" s="1"/>
      <c r="B43" s="26"/>
      <c r="C43" s="27"/>
      <c r="D43" s="28"/>
      <c r="E43" s="5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</row>
    <row r="44" spans="1:63" ht="16.5" x14ac:dyDescent="0.3">
      <c r="A44" s="1"/>
      <c r="B44" s="26"/>
      <c r="C44" s="27"/>
      <c r="D44" s="28"/>
      <c r="E44" s="5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</row>
    <row r="45" spans="1:63" ht="16.5" x14ac:dyDescent="0.3">
      <c r="A45" s="1"/>
      <c r="B45" s="26"/>
      <c r="C45" s="27"/>
      <c r="D45" s="28"/>
      <c r="E45" s="5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</row>
    <row r="46" spans="1:63" ht="16.5" x14ac:dyDescent="0.3">
      <c r="A46" s="1"/>
      <c r="B46" s="26"/>
      <c r="C46" s="27"/>
      <c r="D46" s="28"/>
      <c r="E46" s="5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</row>
    <row r="47" spans="1:63" ht="16.5" x14ac:dyDescent="0.3">
      <c r="A47" s="1"/>
      <c r="B47" s="26"/>
      <c r="C47" s="27"/>
      <c r="D47" s="28"/>
      <c r="E47" s="5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</row>
    <row r="48" spans="1:63" ht="16.5" x14ac:dyDescent="0.3">
      <c r="A48" s="1"/>
      <c r="B48" s="26"/>
      <c r="C48" s="27"/>
      <c r="D48" s="28"/>
      <c r="E48" s="5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</row>
    <row r="49" spans="1:63" ht="16.5" x14ac:dyDescent="0.3">
      <c r="A49" s="1"/>
      <c r="B49" s="26"/>
      <c r="C49" s="27"/>
      <c r="D49" s="28"/>
      <c r="E49" s="5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</row>
    <row r="50" spans="1:63" ht="16.5" x14ac:dyDescent="0.3">
      <c r="A50" s="1"/>
      <c r="B50" s="26"/>
      <c r="C50" s="27"/>
      <c r="D50" s="28"/>
      <c r="E50" s="5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</row>
    <row r="51" spans="1:63" ht="16.5" x14ac:dyDescent="0.3">
      <c r="A51" s="1"/>
      <c r="B51" s="26"/>
      <c r="C51" s="27"/>
      <c r="D51" s="28"/>
      <c r="E51" s="5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</row>
    <row r="52" spans="1:63" ht="16.5" x14ac:dyDescent="0.3">
      <c r="A52" s="1"/>
      <c r="B52" s="26"/>
      <c r="C52" s="27"/>
      <c r="D52" s="28"/>
      <c r="E52" s="5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</row>
    <row r="53" spans="1:63" ht="16.5" x14ac:dyDescent="0.3">
      <c r="A53" s="1"/>
      <c r="B53" s="26"/>
      <c r="C53" s="27"/>
      <c r="D53" s="28"/>
      <c r="E53" s="5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</row>
    <row r="54" spans="1:63" ht="16.5" x14ac:dyDescent="0.3">
      <c r="A54" s="1"/>
      <c r="B54" s="26"/>
      <c r="C54" s="27"/>
      <c r="D54" s="28"/>
      <c r="E54" s="5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</row>
    <row r="55" spans="1:63" ht="16.5" x14ac:dyDescent="0.3">
      <c r="A55" s="1"/>
      <c r="B55" s="26"/>
      <c r="C55" s="27"/>
      <c r="D55" s="28"/>
      <c r="E55" s="5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</row>
    <row r="56" spans="1:63" ht="16.5" x14ac:dyDescent="0.3">
      <c r="A56" s="1"/>
      <c r="B56" s="26"/>
      <c r="C56" s="27"/>
      <c r="D56" s="28"/>
      <c r="E56" s="5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</row>
    <row r="57" spans="1:63" ht="16.5" x14ac:dyDescent="0.3">
      <c r="A57" s="1"/>
      <c r="B57" s="26"/>
      <c r="C57" s="27"/>
      <c r="D57" s="28"/>
      <c r="E57" s="5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</row>
    <row r="58" spans="1:63" ht="16.5" x14ac:dyDescent="0.3">
      <c r="A58" s="1"/>
      <c r="B58" s="26"/>
      <c r="C58" s="27"/>
      <c r="D58" s="28"/>
      <c r="E58" s="56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</row>
    <row r="59" spans="1:63" ht="16.5" x14ac:dyDescent="0.3">
      <c r="A59" s="1"/>
      <c r="B59" s="26"/>
      <c r="C59" s="27"/>
      <c r="D59" s="28"/>
      <c r="E59" s="56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</row>
    <row r="60" spans="1:63" ht="16.5" x14ac:dyDescent="0.3">
      <c r="A60" s="1"/>
      <c r="B60" s="26"/>
      <c r="C60" s="27"/>
      <c r="D60" s="28"/>
      <c r="E60" s="56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</row>
    <row r="61" spans="1:63" ht="16.5" x14ac:dyDescent="0.3">
      <c r="A61" s="1"/>
      <c r="B61" s="26"/>
      <c r="C61" s="27"/>
      <c r="D61" s="28"/>
      <c r="E61" s="56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</row>
    <row r="62" spans="1:63" ht="16.5" x14ac:dyDescent="0.3">
      <c r="A62" s="1"/>
      <c r="B62" s="26"/>
      <c r="C62" s="27"/>
      <c r="D62" s="28"/>
      <c r="E62" s="56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</row>
    <row r="63" spans="1:63" ht="16.5" x14ac:dyDescent="0.3">
      <c r="A63" s="1"/>
      <c r="B63" s="26"/>
      <c r="C63" s="27"/>
      <c r="D63" s="28"/>
      <c r="E63" s="56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</row>
    <row r="64" spans="1:63" ht="16.5" x14ac:dyDescent="0.3">
      <c r="A64" s="1"/>
      <c r="B64" s="26"/>
      <c r="C64" s="27"/>
      <c r="D64" s="28"/>
      <c r="E64" s="56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</row>
    <row r="65" spans="1:63" ht="16.5" x14ac:dyDescent="0.3">
      <c r="A65" s="1"/>
      <c r="B65" s="26"/>
      <c r="C65" s="27"/>
      <c r="D65" s="28"/>
      <c r="E65" s="56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</row>
    <row r="66" spans="1:63" ht="16.5" x14ac:dyDescent="0.3">
      <c r="A66" s="1"/>
      <c r="B66" s="26"/>
      <c r="C66" s="27"/>
      <c r="D66" s="28"/>
      <c r="E66" s="5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</row>
    <row r="67" spans="1:63" ht="16.5" x14ac:dyDescent="0.3">
      <c r="A67" s="1"/>
      <c r="B67" s="26"/>
      <c r="C67" s="27"/>
      <c r="D67" s="28"/>
      <c r="E67" s="56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</row>
    <row r="68" spans="1:63" ht="16.5" x14ac:dyDescent="0.3">
      <c r="A68" s="1"/>
      <c r="B68" s="26"/>
      <c r="C68" s="27"/>
      <c r="D68" s="28"/>
      <c r="E68" s="56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</row>
    <row r="69" spans="1:63" ht="16.5" x14ac:dyDescent="0.3">
      <c r="A69" s="1"/>
      <c r="B69" s="26"/>
      <c r="C69" s="27"/>
      <c r="D69" s="28"/>
      <c r="E69" s="56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</row>
    <row r="70" spans="1:63" ht="16.5" x14ac:dyDescent="0.3">
      <c r="A70" s="1"/>
      <c r="B70" s="26"/>
      <c r="C70" s="27"/>
      <c r="D70" s="28"/>
      <c r="E70" s="56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</row>
    <row r="71" spans="1:63" ht="16.5" x14ac:dyDescent="0.3">
      <c r="A71" s="1"/>
      <c r="B71" s="26"/>
      <c r="C71" s="27"/>
      <c r="D71" s="28"/>
      <c r="E71" s="56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</row>
    <row r="72" spans="1:63" ht="16.5" x14ac:dyDescent="0.3">
      <c r="A72" s="1"/>
      <c r="B72" s="26"/>
      <c r="C72" s="27"/>
      <c r="D72" s="28"/>
      <c r="E72" s="56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</row>
    <row r="73" spans="1:63" ht="16.5" x14ac:dyDescent="0.3">
      <c r="A73" s="1"/>
      <c r="B73" s="26"/>
      <c r="C73" s="27"/>
      <c r="D73" s="28"/>
      <c r="E73" s="56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</row>
    <row r="74" spans="1:63" ht="16.5" x14ac:dyDescent="0.3">
      <c r="A74" s="1"/>
      <c r="B74" s="26"/>
      <c r="C74" s="27"/>
      <c r="D74" s="28"/>
      <c r="E74" s="56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</row>
    <row r="75" spans="1:63" ht="16.5" x14ac:dyDescent="0.3">
      <c r="A75" s="1"/>
      <c r="B75" s="26"/>
      <c r="C75" s="27"/>
      <c r="D75" s="28"/>
      <c r="E75" s="56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</row>
    <row r="76" spans="1:63" ht="16.5" x14ac:dyDescent="0.3">
      <c r="A76" s="1"/>
      <c r="B76" s="26"/>
      <c r="C76" s="27"/>
      <c r="D76" s="28"/>
      <c r="E76" s="5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</row>
    <row r="77" spans="1:63" ht="16.5" x14ac:dyDescent="0.3">
      <c r="A77" s="1"/>
      <c r="B77" s="26"/>
      <c r="C77" s="27"/>
      <c r="D77" s="28"/>
      <c r="E77" s="56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</row>
    <row r="78" spans="1:63" ht="16.5" x14ac:dyDescent="0.3">
      <c r="A78" s="1"/>
      <c r="B78" s="26"/>
      <c r="C78" s="27"/>
      <c r="D78" s="28"/>
      <c r="E78" s="56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</row>
    <row r="79" spans="1:63" ht="16.5" x14ac:dyDescent="0.3">
      <c r="A79" s="1"/>
      <c r="B79" s="26"/>
      <c r="C79" s="27"/>
      <c r="D79" s="28"/>
      <c r="E79" s="56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</row>
    <row r="80" spans="1:63" ht="16.5" x14ac:dyDescent="0.3">
      <c r="A80" s="1"/>
      <c r="B80" s="26"/>
      <c r="C80" s="27"/>
      <c r="D80" s="28"/>
      <c r="E80" s="56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</row>
    <row r="81" spans="1:63" ht="16.5" x14ac:dyDescent="0.3">
      <c r="A81" s="1"/>
      <c r="B81" s="26"/>
      <c r="C81" s="27"/>
      <c r="D81" s="28"/>
      <c r="E81" s="56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</row>
    <row r="82" spans="1:63" ht="16.5" x14ac:dyDescent="0.3">
      <c r="A82" s="1"/>
      <c r="B82" s="26"/>
      <c r="C82" s="27"/>
      <c r="D82" s="28"/>
      <c r="E82" s="56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</row>
    <row r="83" spans="1:63" ht="16.5" x14ac:dyDescent="0.3">
      <c r="A83" s="1"/>
      <c r="B83" s="26"/>
      <c r="C83" s="27"/>
      <c r="D83" s="28"/>
      <c r="E83" s="56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</row>
    <row r="84" spans="1:63" ht="16.5" x14ac:dyDescent="0.3">
      <c r="A84" s="1"/>
      <c r="B84" s="26"/>
      <c r="C84" s="27"/>
      <c r="D84" s="28"/>
      <c r="E84" s="56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</row>
    <row r="85" spans="1:63" ht="16.5" x14ac:dyDescent="0.3">
      <c r="A85" s="1"/>
      <c r="B85" s="26"/>
      <c r="C85" s="27"/>
      <c r="D85" s="28"/>
      <c r="E85" s="56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</row>
    <row r="86" spans="1:63" ht="16.5" x14ac:dyDescent="0.3">
      <c r="A86" s="1"/>
      <c r="B86" s="26"/>
      <c r="C86" s="27"/>
      <c r="D86" s="28"/>
      <c r="E86" s="56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</row>
    <row r="87" spans="1:63" ht="16.5" x14ac:dyDescent="0.3">
      <c r="A87"/>
      <c r="B87"/>
      <c r="C87"/>
      <c r="D87"/>
      <c r="E8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/>
      <c r="AQ87"/>
      <c r="AR87"/>
      <c r="AS87"/>
      <c r="AT87"/>
      <c r="AU87"/>
      <c r="AV87" s="3"/>
      <c r="AX87"/>
    </row>
    <row r="88" spans="1:63" ht="17.25" thickBot="1" x14ac:dyDescent="0.35">
      <c r="A88"/>
      <c r="B88" s="26">
        <f>SUM(B3:B86)</f>
        <v>1278</v>
      </c>
      <c r="C88" s="26">
        <f>SUM(C3:C86)</f>
        <v>1278</v>
      </c>
      <c r="D88" s="26">
        <f>SUM(D3:D86)</f>
        <v>1278</v>
      </c>
      <c r="E88" s="26">
        <f>SUM(E3:E86)</f>
        <v>1278</v>
      </c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/>
      <c r="AQ88"/>
      <c r="AR88"/>
      <c r="AS88" s="4">
        <f ca="1">SUM(AS3:AS86)</f>
        <v>2786</v>
      </c>
      <c r="AT88" s="4">
        <f ca="1">SUM(AT3:AT86)</f>
        <v>12.444336950904839</v>
      </c>
      <c r="AU88" s="4">
        <f ca="1">SUM(AU3:AU86)</f>
        <v>2786</v>
      </c>
      <c r="AV88" s="4">
        <f ca="1">SUM(AV3:AV86)</f>
        <v>2786</v>
      </c>
      <c r="AW88" s="4">
        <f ca="1">SUM(AW3:AW86)</f>
        <v>2786</v>
      </c>
      <c r="AX88"/>
    </row>
    <row r="89" spans="1:63" ht="17.25" thickBot="1" x14ac:dyDescent="0.35">
      <c r="A89"/>
      <c r="B89"/>
      <c r="C89"/>
      <c r="D89"/>
      <c r="E89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/>
      <c r="AQ89"/>
      <c r="AR89"/>
      <c r="AS89" s="19" t="s">
        <v>34</v>
      </c>
      <c r="AT89" s="4" t="s">
        <v>35</v>
      </c>
      <c r="AU89" s="17" t="s">
        <v>36</v>
      </c>
      <c r="AV89" s="18" t="s">
        <v>15</v>
      </c>
      <c r="AW89" s="12" t="s">
        <v>42</v>
      </c>
      <c r="AX89"/>
    </row>
    <row r="90" spans="1:63" ht="15" x14ac:dyDescent="0.25">
      <c r="A90"/>
      <c r="B90"/>
      <c r="C90"/>
      <c r="D90"/>
      <c r="E90"/>
      <c r="AP90"/>
      <c r="AQ90"/>
      <c r="AR90"/>
      <c r="AS90"/>
      <c r="AT90"/>
      <c r="AU90"/>
      <c r="AX90"/>
    </row>
    <row r="91" spans="1:63" ht="15" x14ac:dyDescent="0.25">
      <c r="A91"/>
      <c r="B91"/>
      <c r="C91"/>
      <c r="D91"/>
      <c r="E91"/>
      <c r="AP91"/>
      <c r="AQ91"/>
      <c r="AR91"/>
      <c r="AS91"/>
      <c r="AT91"/>
      <c r="AU91"/>
      <c r="AX91"/>
    </row>
    <row r="92" spans="1:63" ht="15" x14ac:dyDescent="0.25">
      <c r="AP92"/>
      <c r="AQ92"/>
      <c r="AR92"/>
      <c r="AS92"/>
      <c r="AT92"/>
      <c r="AU92"/>
      <c r="AX92"/>
    </row>
    <row r="93" spans="1:63" ht="16.5" x14ac:dyDescent="0.3">
      <c r="AP93"/>
      <c r="AQ93" s="35"/>
      <c r="AR93" s="35"/>
      <c r="AS93"/>
      <c r="AT93"/>
      <c r="AU93"/>
      <c r="AX93"/>
    </row>
    <row r="94" spans="1:63" ht="16.5" x14ac:dyDescent="0.3">
      <c r="AP94"/>
      <c r="AQ94" s="35"/>
      <c r="AR94" s="35"/>
      <c r="AS94"/>
      <c r="AT94"/>
      <c r="AU94"/>
      <c r="AX94"/>
    </row>
    <row r="95" spans="1:63" ht="16.5" x14ac:dyDescent="0.3">
      <c r="AP95"/>
      <c r="AQ95" s="35"/>
      <c r="AR95" s="35"/>
      <c r="AS95"/>
      <c r="AT95"/>
      <c r="AU95"/>
      <c r="AX95"/>
    </row>
    <row r="96" spans="1:63" ht="16.5" x14ac:dyDescent="0.3">
      <c r="AP96"/>
      <c r="AQ96" s="35"/>
      <c r="AR96" s="35"/>
      <c r="AS96"/>
      <c r="AT96"/>
      <c r="AU96"/>
      <c r="AX96"/>
    </row>
    <row r="97" spans="1:50" ht="16.5" x14ac:dyDescent="0.3">
      <c r="AP97"/>
      <c r="AQ97" s="35"/>
      <c r="AR97" s="35"/>
      <c r="AS97"/>
      <c r="AT97"/>
      <c r="AU97"/>
      <c r="AX97"/>
    </row>
    <row r="98" spans="1:50" ht="16.5" x14ac:dyDescent="0.3">
      <c r="A98" s="3">
        <f t="shared" ref="A98:A125" si="15">A3</f>
        <v>1</v>
      </c>
      <c r="B98" s="3">
        <f>SUM(B$3:B3)</f>
        <v>47</v>
      </c>
      <c r="C98" s="3">
        <f>SUM(C$3:C3)</f>
        <v>23</v>
      </c>
      <c r="D98" s="3">
        <f>SUM(D$3:D3)</f>
        <v>23</v>
      </c>
      <c r="E98" s="3">
        <f>SUM(E$3:E3)</f>
        <v>43</v>
      </c>
      <c r="AP98"/>
      <c r="AQ98" s="35"/>
      <c r="AR98" s="35"/>
      <c r="AS98"/>
      <c r="AT98"/>
      <c r="AU98"/>
      <c r="AX98"/>
    </row>
    <row r="99" spans="1:50" ht="16.5" x14ac:dyDescent="0.3">
      <c r="A99" s="3">
        <f t="shared" si="15"/>
        <v>2</v>
      </c>
      <c r="B99" s="3">
        <f>SUM(B$3:B4)</f>
        <v>98</v>
      </c>
      <c r="C99" s="3">
        <f>SUM(C$3:C4)</f>
        <v>46</v>
      </c>
      <c r="D99" s="3">
        <f>SUM(D$3:D4)</f>
        <v>66</v>
      </c>
      <c r="E99" s="3">
        <f>SUM(E$3:E4)</f>
        <v>91</v>
      </c>
      <c r="AP99"/>
      <c r="AQ99"/>
      <c r="AR99"/>
      <c r="AS99"/>
      <c r="AT99"/>
      <c r="AU99"/>
    </row>
    <row r="100" spans="1:50" ht="16.5" x14ac:dyDescent="0.3">
      <c r="A100" s="3">
        <f t="shared" si="15"/>
        <v>3</v>
      </c>
      <c r="B100" s="3">
        <f>SUM(B$3:B5)</f>
        <v>141</v>
      </c>
      <c r="C100" s="3">
        <f>SUM(C$3:C5)</f>
        <v>72</v>
      </c>
      <c r="D100" s="3">
        <f>SUM(D$3:D5)</f>
        <v>117</v>
      </c>
      <c r="E100" s="3">
        <f>SUM(E$3:E5)</f>
        <v>152</v>
      </c>
      <c r="AP100"/>
      <c r="AQ100"/>
      <c r="AR100"/>
      <c r="AS100"/>
      <c r="AT100"/>
      <c r="AU100"/>
    </row>
    <row r="101" spans="1:50" ht="16.5" x14ac:dyDescent="0.3">
      <c r="A101" s="3">
        <f t="shared" si="15"/>
        <v>4</v>
      </c>
      <c r="B101" s="3">
        <f>SUM(B$3:B6)</f>
        <v>173</v>
      </c>
      <c r="C101" s="3">
        <f>SUM(C$3:C6)</f>
        <v>99</v>
      </c>
      <c r="D101" s="3">
        <f>SUM(D$3:D6)</f>
        <v>140</v>
      </c>
      <c r="E101" s="3">
        <f>SUM(E$3:E6)</f>
        <v>175</v>
      </c>
      <c r="AP101"/>
      <c r="AQ101"/>
      <c r="AR101"/>
      <c r="AS101"/>
      <c r="AT101"/>
      <c r="AU101"/>
    </row>
    <row r="102" spans="1:50" ht="16.5" x14ac:dyDescent="0.3">
      <c r="A102" s="3">
        <f t="shared" si="15"/>
        <v>5</v>
      </c>
      <c r="B102" s="3">
        <f>SUM(B$3:B7)</f>
        <v>231</v>
      </c>
      <c r="C102" s="3">
        <f>SUM(C$3:C7)</f>
        <v>131</v>
      </c>
      <c r="D102" s="3">
        <f>SUM(D$3:D7)</f>
        <v>166</v>
      </c>
      <c r="E102" s="3">
        <f>SUM(E$3:E7)</f>
        <v>215</v>
      </c>
      <c r="AP102"/>
      <c r="AQ102"/>
      <c r="AR102"/>
      <c r="AS102"/>
      <c r="AT102"/>
      <c r="AU102"/>
    </row>
    <row r="103" spans="1:50" ht="16.5" x14ac:dyDescent="0.3">
      <c r="A103" s="3">
        <f t="shared" si="15"/>
        <v>6</v>
      </c>
      <c r="B103" s="3">
        <f>SUM(B$3:B8)</f>
        <v>264</v>
      </c>
      <c r="C103" s="3">
        <f>SUM(C$3:C8)</f>
        <v>164</v>
      </c>
      <c r="D103" s="3">
        <f>SUM(D$3:D8)</f>
        <v>198</v>
      </c>
      <c r="E103" s="3">
        <f>SUM(E$3:E8)</f>
        <v>288</v>
      </c>
      <c r="AP103"/>
      <c r="AQ103"/>
      <c r="AR103"/>
      <c r="AS103"/>
      <c r="AT103"/>
      <c r="AU103"/>
    </row>
    <row r="104" spans="1:50" ht="16.5" x14ac:dyDescent="0.3">
      <c r="A104" s="3">
        <f t="shared" si="15"/>
        <v>7</v>
      </c>
      <c r="B104" s="3">
        <f>SUM(B$3:B9)</f>
        <v>287</v>
      </c>
      <c r="C104" s="3">
        <f>SUM(C$3:C9)</f>
        <v>199</v>
      </c>
      <c r="D104" s="3">
        <f>SUM(D$3:D9)</f>
        <v>259</v>
      </c>
      <c r="E104" s="3">
        <f>SUM(E$3:E9)</f>
        <v>371</v>
      </c>
      <c r="AP104"/>
      <c r="AQ104"/>
      <c r="AR104"/>
      <c r="AS104"/>
      <c r="AT104"/>
      <c r="AU104"/>
    </row>
    <row r="105" spans="1:50" ht="16.5" x14ac:dyDescent="0.3">
      <c r="A105" s="3">
        <f t="shared" si="15"/>
        <v>8</v>
      </c>
      <c r="B105" s="3">
        <f>SUM(B$3:B10)</f>
        <v>331</v>
      </c>
      <c r="C105" s="3">
        <f>SUM(C$3:C10)</f>
        <v>235</v>
      </c>
      <c r="D105" s="3">
        <f>SUM(D$3:D10)</f>
        <v>292</v>
      </c>
      <c r="E105" s="3">
        <f>SUM(E$3:E10)</f>
        <v>406</v>
      </c>
      <c r="AP105"/>
      <c r="AQ105"/>
      <c r="AR105"/>
      <c r="AS105"/>
      <c r="AT105"/>
      <c r="AU105"/>
    </row>
    <row r="106" spans="1:50" ht="16.5" x14ac:dyDescent="0.3">
      <c r="A106" s="3">
        <f t="shared" si="15"/>
        <v>9</v>
      </c>
      <c r="B106" s="3">
        <f>SUM(B$3:B11)</f>
        <v>371</v>
      </c>
      <c r="C106" s="3">
        <f>SUM(C$3:C11)</f>
        <v>273</v>
      </c>
      <c r="D106" s="3">
        <f>SUM(D$3:D11)</f>
        <v>319</v>
      </c>
      <c r="E106" s="3">
        <f>SUM(E$3:E11)</f>
        <v>442</v>
      </c>
      <c r="AP106"/>
      <c r="AQ106"/>
      <c r="AR106"/>
      <c r="AS106"/>
      <c r="AT106"/>
      <c r="AU106"/>
    </row>
    <row r="107" spans="1:50" ht="16.5" x14ac:dyDescent="0.3">
      <c r="A107" s="3">
        <f t="shared" si="15"/>
        <v>10</v>
      </c>
      <c r="B107" s="3">
        <f>SUM(B$3:B12)</f>
        <v>410</v>
      </c>
      <c r="C107" s="3">
        <f>SUM(C$3:C12)</f>
        <v>312</v>
      </c>
      <c r="D107" s="3">
        <f>SUM(D$3:D12)</f>
        <v>363</v>
      </c>
      <c r="E107" s="3">
        <f>SUM(E$3:E12)</f>
        <v>486</v>
      </c>
      <c r="AP107"/>
      <c r="AQ107"/>
      <c r="AR107"/>
      <c r="AS107"/>
      <c r="AT107"/>
      <c r="AU107"/>
    </row>
    <row r="108" spans="1:50" ht="16.5" x14ac:dyDescent="0.3">
      <c r="A108" s="3">
        <f t="shared" si="15"/>
        <v>11</v>
      </c>
      <c r="B108" s="3">
        <f>SUM(B$3:B13)</f>
        <v>456</v>
      </c>
      <c r="C108" s="3">
        <f>SUM(C$3:C13)</f>
        <v>352</v>
      </c>
      <c r="D108" s="3">
        <f>SUM(D$3:D13)</f>
        <v>421</v>
      </c>
      <c r="E108" s="3">
        <f>SUM(E$3:E13)</f>
        <v>532</v>
      </c>
      <c r="AP108"/>
      <c r="AQ108"/>
      <c r="AR108"/>
      <c r="AS108"/>
      <c r="AT108"/>
      <c r="AU108"/>
    </row>
    <row r="109" spans="1:50" ht="16.5" x14ac:dyDescent="0.3">
      <c r="A109" s="3">
        <f t="shared" si="15"/>
        <v>12</v>
      </c>
      <c r="B109" s="3">
        <f>SUM(B$3:B14)</f>
        <v>482</v>
      </c>
      <c r="C109" s="3">
        <f>SUM(C$3:C14)</f>
        <v>395</v>
      </c>
      <c r="D109" s="3">
        <f>SUM(D$3:D14)</f>
        <v>460</v>
      </c>
      <c r="E109" s="3">
        <f>SUM(E$3:E14)</f>
        <v>576</v>
      </c>
      <c r="AP109"/>
      <c r="AQ109"/>
      <c r="AR109"/>
      <c r="AS109"/>
      <c r="AT109"/>
      <c r="AU109"/>
    </row>
    <row r="110" spans="1:50" ht="16.5" x14ac:dyDescent="0.3">
      <c r="A110" s="3">
        <f t="shared" si="15"/>
        <v>13</v>
      </c>
      <c r="B110" s="3">
        <f>SUM(B$3:B15)</f>
        <v>526</v>
      </c>
      <c r="C110" s="3">
        <f>SUM(C$3:C15)</f>
        <v>439</v>
      </c>
      <c r="D110" s="3">
        <f>SUM(D$3:D15)</f>
        <v>495</v>
      </c>
      <c r="E110" s="3">
        <f>SUM(E$3:E15)</f>
        <v>608</v>
      </c>
      <c r="AP110"/>
      <c r="AQ110"/>
      <c r="AR110"/>
      <c r="AS110"/>
      <c r="AT110"/>
      <c r="AU110"/>
    </row>
    <row r="111" spans="1:50" ht="16.5" x14ac:dyDescent="0.3">
      <c r="A111" s="3">
        <f t="shared" si="15"/>
        <v>14</v>
      </c>
      <c r="B111" s="3">
        <f>SUM(B$3:B16)</f>
        <v>609</v>
      </c>
      <c r="C111" s="3">
        <f>SUM(C$3:C16)</f>
        <v>483</v>
      </c>
      <c r="D111" s="3">
        <f>SUM(D$3:D16)</f>
        <v>531</v>
      </c>
      <c r="E111" s="3">
        <f>SUM(E$3:E16)</f>
        <v>657</v>
      </c>
      <c r="AP111"/>
      <c r="AQ111"/>
      <c r="AR111"/>
      <c r="AS111"/>
      <c r="AT111"/>
      <c r="AU111"/>
    </row>
    <row r="112" spans="1:50" ht="16.5" x14ac:dyDescent="0.3">
      <c r="A112" s="3">
        <f t="shared" si="15"/>
        <v>15</v>
      </c>
      <c r="B112" s="3">
        <f>SUM(B$3:B17)</f>
        <v>673</v>
      </c>
      <c r="C112" s="3">
        <f>SUM(C$3:C17)</f>
        <v>527</v>
      </c>
      <c r="D112" s="3">
        <f>SUM(D$3:D17)</f>
        <v>580</v>
      </c>
      <c r="E112" s="3">
        <f>SUM(E$3:E17)</f>
        <v>715</v>
      </c>
      <c r="AP112"/>
      <c r="AQ112"/>
      <c r="AR112"/>
      <c r="AS112"/>
      <c r="AT112"/>
      <c r="AU112"/>
    </row>
    <row r="113" spans="1:47" ht="16.5" x14ac:dyDescent="0.3">
      <c r="A113" s="3">
        <f t="shared" si="15"/>
        <v>16</v>
      </c>
      <c r="B113" s="3">
        <f>SUM(B$3:B18)</f>
        <v>717</v>
      </c>
      <c r="C113" s="3">
        <f>SUM(C$3:C18)</f>
        <v>573</v>
      </c>
      <c r="D113" s="3">
        <f>SUM(D$3:D18)</f>
        <v>624</v>
      </c>
      <c r="E113" s="3">
        <f>SUM(E$3:E18)</f>
        <v>741</v>
      </c>
      <c r="AP113"/>
      <c r="AQ113"/>
      <c r="AR113"/>
      <c r="AS113"/>
      <c r="AT113"/>
      <c r="AU113"/>
    </row>
    <row r="114" spans="1:47" ht="16.5" x14ac:dyDescent="0.3">
      <c r="A114" s="3">
        <f t="shared" si="15"/>
        <v>17</v>
      </c>
      <c r="B114" s="3">
        <f>SUM(B$3:B19)</f>
        <v>763</v>
      </c>
      <c r="C114" s="3">
        <f>SUM(C$3:C19)</f>
        <v>619</v>
      </c>
      <c r="D114" s="3">
        <f>SUM(D$3:D19)</f>
        <v>664</v>
      </c>
      <c r="E114" s="3">
        <f>SUM(E$3:E19)</f>
        <v>785</v>
      </c>
      <c r="AP114"/>
      <c r="AQ114"/>
      <c r="AR114"/>
      <c r="AS114"/>
      <c r="AT114"/>
      <c r="AU114"/>
    </row>
    <row r="115" spans="1:47" ht="16.5" x14ac:dyDescent="0.3">
      <c r="A115" s="3">
        <f t="shared" si="15"/>
        <v>18</v>
      </c>
      <c r="B115" s="3">
        <f>SUM(B$3:B20)</f>
        <v>786</v>
      </c>
      <c r="C115" s="3">
        <f>SUM(C$3:C20)</f>
        <v>666</v>
      </c>
      <c r="D115" s="3">
        <f>SUM(D$3:D20)</f>
        <v>708</v>
      </c>
      <c r="E115" s="3">
        <f>SUM(E$3:E20)</f>
        <v>839</v>
      </c>
      <c r="AP115"/>
      <c r="AQ115"/>
      <c r="AR115"/>
      <c r="AS115"/>
      <c r="AT115"/>
      <c r="AU115"/>
    </row>
    <row r="116" spans="1:47" ht="16.5" x14ac:dyDescent="0.3">
      <c r="A116" s="3">
        <f t="shared" si="15"/>
        <v>19</v>
      </c>
      <c r="B116" s="3">
        <f>SUM(B$3:B21)</f>
        <v>857</v>
      </c>
      <c r="C116" s="3">
        <f>SUM(C$3:C21)</f>
        <v>714</v>
      </c>
      <c r="D116" s="3">
        <f>SUM(D$3:D21)</f>
        <v>781</v>
      </c>
      <c r="E116" s="3">
        <f>SUM(E$3:E21)</f>
        <v>890</v>
      </c>
      <c r="AP116"/>
      <c r="AQ116"/>
      <c r="AR116"/>
      <c r="AS116"/>
      <c r="AT116"/>
      <c r="AU116"/>
    </row>
    <row r="117" spans="1:47" ht="16.5" x14ac:dyDescent="0.3">
      <c r="A117" s="3">
        <f t="shared" si="15"/>
        <v>20</v>
      </c>
      <c r="B117" s="3">
        <f>SUM(B$3:B22)</f>
        <v>906</v>
      </c>
      <c r="C117" s="3">
        <f>SUM(C$3:C22)</f>
        <v>763</v>
      </c>
      <c r="D117" s="3">
        <f>SUM(D$3:D22)</f>
        <v>819</v>
      </c>
      <c r="E117" s="3">
        <f>SUM(E$3:E22)</f>
        <v>917</v>
      </c>
      <c r="AP117"/>
      <c r="AQ117"/>
      <c r="AR117"/>
      <c r="AS117"/>
      <c r="AT117"/>
      <c r="AU117"/>
    </row>
    <row r="118" spans="1:47" ht="16.5" x14ac:dyDescent="0.3">
      <c r="A118" s="3">
        <f t="shared" si="15"/>
        <v>21</v>
      </c>
      <c r="B118" s="3">
        <f>SUM(B$3:B23)</f>
        <v>933</v>
      </c>
      <c r="C118" s="3">
        <f>SUM(C$3:C23)</f>
        <v>814</v>
      </c>
      <c r="D118" s="3">
        <f>SUM(D$3:D23)</f>
        <v>866</v>
      </c>
      <c r="E118" s="3">
        <f>SUM(E$3:E23)</f>
        <v>956</v>
      </c>
      <c r="AP118"/>
      <c r="AQ118"/>
      <c r="AR118"/>
      <c r="AS118"/>
      <c r="AT118"/>
      <c r="AU118"/>
    </row>
    <row r="119" spans="1:47" ht="16.5" x14ac:dyDescent="0.3">
      <c r="A119" s="3">
        <f t="shared" si="15"/>
        <v>22</v>
      </c>
      <c r="B119" s="3">
        <f>SUM(B$3:B24)</f>
        <v>968</v>
      </c>
      <c r="C119" s="3">
        <f>SUM(C$3:C24)</f>
        <v>868</v>
      </c>
      <c r="D119" s="3">
        <f>SUM(D$3:D24)</f>
        <v>930</v>
      </c>
      <c r="E119" s="3">
        <f>SUM(E$3:E24)</f>
        <v>1002</v>
      </c>
      <c r="AP119"/>
      <c r="AQ119"/>
      <c r="AR119"/>
      <c r="AS119"/>
      <c r="AT119"/>
      <c r="AU119"/>
    </row>
    <row r="120" spans="1:47" ht="16.5" x14ac:dyDescent="0.3">
      <c r="A120" s="3">
        <f t="shared" si="15"/>
        <v>23</v>
      </c>
      <c r="B120" s="3">
        <f>SUM(B$3:B25)</f>
        <v>1004</v>
      </c>
      <c r="C120" s="3">
        <f>SUM(C$3:C25)</f>
        <v>926</v>
      </c>
      <c r="D120" s="3">
        <f>SUM(D$3:D25)</f>
        <v>1001</v>
      </c>
      <c r="E120" s="3">
        <f>SUM(E$3:E25)</f>
        <v>1073</v>
      </c>
      <c r="AP120"/>
      <c r="AQ120"/>
      <c r="AR120"/>
      <c r="AS120"/>
      <c r="AT120"/>
      <c r="AU120"/>
    </row>
    <row r="121" spans="1:47" ht="16.5" x14ac:dyDescent="0.3">
      <c r="A121" s="3">
        <f t="shared" si="15"/>
        <v>24</v>
      </c>
      <c r="B121" s="3">
        <f>SUM(B$3:B26)</f>
        <v>1052</v>
      </c>
      <c r="C121" s="3">
        <f>SUM(C$3:C26)</f>
        <v>987</v>
      </c>
      <c r="D121" s="3">
        <f>SUM(D$3:D26)</f>
        <v>1047</v>
      </c>
      <c r="E121" s="3">
        <f>SUM(E$3:E26)</f>
        <v>1096</v>
      </c>
      <c r="AP121"/>
      <c r="AQ121"/>
      <c r="AR121"/>
      <c r="AS121"/>
      <c r="AT121"/>
      <c r="AU121"/>
    </row>
    <row r="122" spans="1:47" ht="16.5" x14ac:dyDescent="0.3">
      <c r="A122" s="3">
        <f t="shared" si="15"/>
        <v>25</v>
      </c>
      <c r="B122" s="3">
        <f>SUM(B$3:B27)</f>
        <v>1090</v>
      </c>
      <c r="C122" s="3">
        <f>SUM(C$3:C27)</f>
        <v>1051</v>
      </c>
      <c r="D122" s="3">
        <f>SUM(D$3:D27)</f>
        <v>1101</v>
      </c>
      <c r="E122" s="3">
        <f>SUM(E$3:E27)</f>
        <v>1134</v>
      </c>
      <c r="AP122"/>
      <c r="AQ122"/>
      <c r="AR122"/>
      <c r="AS122"/>
      <c r="AT122"/>
      <c r="AU122"/>
    </row>
    <row r="123" spans="1:47" ht="16.5" x14ac:dyDescent="0.3">
      <c r="A123" s="3">
        <f t="shared" si="15"/>
        <v>26</v>
      </c>
      <c r="B123" s="3">
        <f>SUM(B$3:B28)</f>
        <v>1151</v>
      </c>
      <c r="C123" s="3">
        <f>SUM(C$3:C28)</f>
        <v>1122</v>
      </c>
      <c r="D123" s="3">
        <f>SUM(D$3:D28)</f>
        <v>1149</v>
      </c>
      <c r="E123" s="3">
        <f>SUM(E$3:E28)</f>
        <v>1181</v>
      </c>
      <c r="AP123"/>
      <c r="AQ123"/>
      <c r="AR123"/>
      <c r="AS123"/>
      <c r="AT123"/>
      <c r="AU123"/>
    </row>
    <row r="124" spans="1:47" ht="16.5" x14ac:dyDescent="0.3">
      <c r="A124" s="3">
        <f t="shared" si="15"/>
        <v>27</v>
      </c>
      <c r="B124" s="3">
        <f>SUM(B$3:B29)</f>
        <v>1224</v>
      </c>
      <c r="C124" s="3">
        <f>SUM(C$3:C29)</f>
        <v>1195</v>
      </c>
      <c r="D124" s="3">
        <f>SUM(D$3:D29)</f>
        <v>1232</v>
      </c>
      <c r="E124" s="3">
        <f>SUM(E$3:E29)</f>
        <v>1245</v>
      </c>
      <c r="AP124"/>
      <c r="AQ124"/>
      <c r="AR124"/>
      <c r="AS124"/>
      <c r="AT124"/>
      <c r="AU124"/>
    </row>
    <row r="125" spans="1:47" ht="16.5" x14ac:dyDescent="0.3">
      <c r="A125" s="3">
        <f t="shared" si="15"/>
        <v>28</v>
      </c>
      <c r="B125" s="3">
        <f>SUM(B$3:B30)</f>
        <v>1278</v>
      </c>
      <c r="C125" s="3">
        <f>SUM(C$3:C30)</f>
        <v>1278</v>
      </c>
      <c r="D125" s="3">
        <f>SUM(D$3:D30)</f>
        <v>1278</v>
      </c>
      <c r="E125" s="3">
        <f>SUM(E$3:E30)</f>
        <v>1278</v>
      </c>
      <c r="AP125"/>
      <c r="AQ125"/>
      <c r="AR125"/>
      <c r="AS125"/>
      <c r="AT125"/>
      <c r="AU125"/>
    </row>
    <row r="126" spans="1:47" ht="16.5" x14ac:dyDescent="0.3">
      <c r="A126" s="3"/>
      <c r="B126" s="3"/>
      <c r="C126" s="3"/>
      <c r="D126" s="3"/>
      <c r="E126" s="3"/>
      <c r="AP126"/>
      <c r="AQ126"/>
      <c r="AR126"/>
      <c r="AS126"/>
      <c r="AT126"/>
      <c r="AU126"/>
    </row>
    <row r="127" spans="1:47" ht="16.5" x14ac:dyDescent="0.3">
      <c r="A127" s="3"/>
      <c r="B127" s="3"/>
      <c r="C127" s="3"/>
      <c r="D127" s="3"/>
      <c r="E127" s="3"/>
      <c r="AP127"/>
      <c r="AQ127"/>
      <c r="AR127"/>
      <c r="AS127"/>
      <c r="AT127"/>
      <c r="AU127"/>
    </row>
    <row r="128" spans="1:47" ht="16.5" x14ac:dyDescent="0.3">
      <c r="A128" s="3"/>
      <c r="B128" s="3"/>
      <c r="C128" s="3"/>
      <c r="D128" s="3"/>
      <c r="E128" s="3"/>
      <c r="AP128"/>
      <c r="AQ128"/>
      <c r="AR128"/>
      <c r="AS128"/>
      <c r="AT128"/>
      <c r="AU128"/>
    </row>
    <row r="129" spans="1:47" ht="16.5" x14ac:dyDescent="0.3">
      <c r="A129" s="3"/>
      <c r="B129" s="3"/>
      <c r="C129" s="3"/>
      <c r="D129" s="3"/>
      <c r="E129" s="3"/>
      <c r="AP129"/>
      <c r="AQ129"/>
      <c r="AR129"/>
      <c r="AS129"/>
      <c r="AT129"/>
      <c r="AU129"/>
    </row>
    <row r="130" spans="1:47" ht="16.5" x14ac:dyDescent="0.3">
      <c r="A130" s="3"/>
      <c r="B130" s="3"/>
      <c r="C130" s="3"/>
      <c r="D130" s="3"/>
      <c r="E130" s="3"/>
      <c r="AP130"/>
      <c r="AQ130"/>
      <c r="AR130"/>
      <c r="AS130"/>
      <c r="AT130"/>
      <c r="AU130"/>
    </row>
    <row r="131" spans="1:47" ht="16.5" x14ac:dyDescent="0.3">
      <c r="A131" s="3"/>
      <c r="B131" s="3"/>
      <c r="C131" s="3"/>
      <c r="D131" s="3"/>
      <c r="E131" s="3"/>
      <c r="AP131"/>
      <c r="AQ131"/>
      <c r="AR131"/>
      <c r="AS131"/>
      <c r="AT131"/>
      <c r="AU131"/>
    </row>
    <row r="132" spans="1:47" ht="16.5" x14ac:dyDescent="0.3">
      <c r="A132" s="3"/>
      <c r="B132" s="3"/>
      <c r="C132" s="3"/>
      <c r="D132" s="3"/>
      <c r="E132" s="3"/>
      <c r="AP132"/>
      <c r="AQ132"/>
      <c r="AR132"/>
      <c r="AS132"/>
      <c r="AT132"/>
      <c r="AU132"/>
    </row>
    <row r="133" spans="1:47" ht="16.5" x14ac:dyDescent="0.3">
      <c r="A133" s="3"/>
      <c r="B133" s="3"/>
      <c r="C133" s="3"/>
      <c r="D133" s="3"/>
      <c r="E133" s="3"/>
      <c r="AP133"/>
      <c r="AQ133"/>
      <c r="AR133"/>
      <c r="AS133"/>
      <c r="AT133"/>
      <c r="AU133"/>
    </row>
    <row r="134" spans="1:47" ht="16.5" x14ac:dyDescent="0.3">
      <c r="A134" s="3"/>
      <c r="B134" s="3"/>
      <c r="C134" s="3"/>
      <c r="D134" s="3"/>
      <c r="E134" s="3"/>
      <c r="AP134"/>
      <c r="AQ134"/>
      <c r="AR134"/>
      <c r="AS134"/>
      <c r="AT134"/>
      <c r="AU134"/>
    </row>
    <row r="135" spans="1:47" ht="16.5" x14ac:dyDescent="0.3">
      <c r="A135" s="3"/>
      <c r="B135" s="3"/>
      <c r="C135" s="3"/>
      <c r="D135" s="3"/>
      <c r="E135" s="3"/>
      <c r="AP135"/>
      <c r="AQ135"/>
      <c r="AR135"/>
      <c r="AS135"/>
      <c r="AT135"/>
      <c r="AU135"/>
    </row>
    <row r="136" spans="1:47" ht="16.5" x14ac:dyDescent="0.3">
      <c r="A136" s="3"/>
      <c r="B136" s="3"/>
      <c r="C136" s="3"/>
      <c r="D136" s="3"/>
      <c r="E136" s="3"/>
      <c r="AP136"/>
      <c r="AQ136"/>
      <c r="AR136"/>
      <c r="AS136"/>
      <c r="AT136"/>
      <c r="AU136"/>
    </row>
    <row r="137" spans="1:47" ht="16.5" x14ac:dyDescent="0.3">
      <c r="A137" s="3"/>
      <c r="B137" s="3"/>
      <c r="C137" s="3"/>
      <c r="D137" s="3"/>
      <c r="E137" s="3"/>
      <c r="AP137"/>
      <c r="AQ137"/>
      <c r="AR137"/>
      <c r="AS137"/>
      <c r="AT137"/>
      <c r="AU137"/>
    </row>
    <row r="138" spans="1:47" ht="16.5" x14ac:dyDescent="0.3">
      <c r="A138" s="3"/>
      <c r="B138" s="3"/>
      <c r="C138" s="3"/>
      <c r="D138" s="3"/>
      <c r="E138" s="3"/>
      <c r="AP138"/>
      <c r="AQ138"/>
      <c r="AR138"/>
      <c r="AS138"/>
      <c r="AT138"/>
      <c r="AU138"/>
    </row>
    <row r="139" spans="1:47" ht="16.5" x14ac:dyDescent="0.3">
      <c r="A139" s="3"/>
      <c r="B139" s="3"/>
      <c r="C139" s="3"/>
      <c r="D139" s="3"/>
      <c r="E139" s="3"/>
      <c r="AP139"/>
      <c r="AQ139"/>
      <c r="AR139"/>
      <c r="AS139"/>
      <c r="AT139"/>
      <c r="AU139"/>
    </row>
    <row r="140" spans="1:47" ht="16.5" x14ac:dyDescent="0.3">
      <c r="A140" s="3"/>
      <c r="B140" s="3"/>
      <c r="C140" s="3"/>
      <c r="D140" s="3"/>
      <c r="E140" s="3"/>
      <c r="AP140"/>
      <c r="AQ140"/>
      <c r="AR140"/>
      <c r="AS140"/>
      <c r="AT140"/>
      <c r="AU140"/>
    </row>
    <row r="141" spans="1:47" ht="16.5" x14ac:dyDescent="0.3">
      <c r="A141" s="3"/>
      <c r="B141" s="3"/>
      <c r="C141" s="3"/>
      <c r="D141" s="3"/>
      <c r="E141" s="3"/>
      <c r="AP141"/>
      <c r="AQ141"/>
      <c r="AR141"/>
      <c r="AS141"/>
      <c r="AT141"/>
      <c r="AU141"/>
    </row>
    <row r="142" spans="1:47" ht="16.5" x14ac:dyDescent="0.3">
      <c r="A142" s="3"/>
      <c r="B142" s="3"/>
      <c r="C142" s="3"/>
      <c r="D142" s="3"/>
      <c r="E142" s="3"/>
      <c r="AP142"/>
      <c r="AQ142"/>
      <c r="AR142"/>
      <c r="AS142"/>
      <c r="AT142"/>
      <c r="AU142"/>
    </row>
    <row r="143" spans="1:47" ht="16.5" x14ac:dyDescent="0.3">
      <c r="A143" s="3"/>
      <c r="B143" s="3"/>
      <c r="C143" s="3"/>
      <c r="D143" s="3"/>
      <c r="E143" s="3"/>
      <c r="AP143"/>
      <c r="AQ143"/>
      <c r="AR143"/>
      <c r="AS143"/>
      <c r="AT143"/>
      <c r="AU143"/>
    </row>
    <row r="144" spans="1:47" ht="16.5" x14ac:dyDescent="0.3">
      <c r="A144" s="3"/>
      <c r="B144" s="3"/>
      <c r="C144" s="3"/>
      <c r="D144" s="3"/>
      <c r="E144" s="3"/>
      <c r="AP144"/>
      <c r="AQ144"/>
      <c r="AR144"/>
      <c r="AS144"/>
      <c r="AT144"/>
      <c r="AU144"/>
    </row>
    <row r="145" spans="1:47" ht="16.5" x14ac:dyDescent="0.3">
      <c r="A145" s="3"/>
      <c r="B145" s="3"/>
      <c r="C145" s="3"/>
      <c r="D145" s="3"/>
      <c r="E145" s="3"/>
      <c r="AP145"/>
      <c r="AQ145"/>
      <c r="AR145"/>
      <c r="AS145"/>
      <c r="AT145"/>
      <c r="AU145"/>
    </row>
    <row r="146" spans="1:47" ht="16.5" x14ac:dyDescent="0.3">
      <c r="A146" s="3"/>
      <c r="B146" s="3"/>
      <c r="C146" s="3"/>
      <c r="D146" s="3"/>
      <c r="E146" s="3"/>
      <c r="AP146"/>
      <c r="AQ146"/>
      <c r="AR146"/>
      <c r="AS146"/>
      <c r="AT146"/>
      <c r="AU146"/>
    </row>
    <row r="147" spans="1:47" ht="16.5" x14ac:dyDescent="0.3">
      <c r="A147" s="3"/>
      <c r="B147" s="3"/>
      <c r="C147" s="3"/>
      <c r="D147" s="3"/>
      <c r="E147" s="3"/>
      <c r="AP147"/>
      <c r="AQ147"/>
      <c r="AR147"/>
      <c r="AS147"/>
      <c r="AT147"/>
      <c r="AU147"/>
    </row>
    <row r="148" spans="1:47" ht="16.5" x14ac:dyDescent="0.3">
      <c r="A148" s="3"/>
      <c r="B148" s="3"/>
      <c r="C148" s="3"/>
      <c r="D148" s="3"/>
      <c r="E148" s="3"/>
      <c r="AP148"/>
      <c r="AQ148"/>
      <c r="AR148"/>
      <c r="AS148"/>
      <c r="AT148"/>
      <c r="AU148"/>
    </row>
    <row r="149" spans="1:47" ht="16.5" x14ac:dyDescent="0.3">
      <c r="A149" s="3"/>
      <c r="B149" s="3"/>
      <c r="C149" s="3"/>
      <c r="D149" s="3"/>
      <c r="E149" s="3"/>
      <c r="AP149"/>
      <c r="AQ149"/>
      <c r="AR149"/>
      <c r="AS149"/>
      <c r="AT149"/>
      <c r="AU149"/>
    </row>
    <row r="150" spans="1:47" ht="16.5" x14ac:dyDescent="0.3">
      <c r="A150" s="3"/>
      <c r="B150" s="3"/>
      <c r="C150" s="3"/>
      <c r="D150" s="3"/>
      <c r="E150" s="3"/>
      <c r="AP150"/>
      <c r="AQ150"/>
      <c r="AR150"/>
      <c r="AS150"/>
      <c r="AT150"/>
      <c r="AU150"/>
    </row>
    <row r="151" spans="1:47" ht="16.5" x14ac:dyDescent="0.3">
      <c r="A151" s="3"/>
      <c r="B151" s="3"/>
      <c r="C151" s="3"/>
      <c r="D151" s="3"/>
      <c r="E151" s="3"/>
      <c r="AP151"/>
      <c r="AQ151"/>
      <c r="AR151"/>
      <c r="AS151"/>
      <c r="AT151"/>
      <c r="AU151"/>
    </row>
    <row r="152" spans="1:47" ht="16.5" x14ac:dyDescent="0.3">
      <c r="A152" s="3"/>
      <c r="B152" s="3"/>
      <c r="C152" s="3"/>
      <c r="D152" s="3"/>
      <c r="E152" s="3"/>
      <c r="AP152"/>
      <c r="AQ152"/>
      <c r="AR152"/>
      <c r="AS152"/>
      <c r="AT152"/>
      <c r="AU152"/>
    </row>
    <row r="153" spans="1:47" ht="16.5" x14ac:dyDescent="0.3">
      <c r="A153" s="3"/>
      <c r="B153" s="3"/>
      <c r="C153" s="3"/>
      <c r="D153" s="3"/>
      <c r="E153" s="3"/>
      <c r="AP153"/>
      <c r="AQ153"/>
      <c r="AR153"/>
      <c r="AS153"/>
      <c r="AT153"/>
      <c r="AU153"/>
    </row>
    <row r="154" spans="1:47" ht="16.5" x14ac:dyDescent="0.3">
      <c r="A154" s="3"/>
      <c r="B154" s="3"/>
      <c r="C154" s="3"/>
      <c r="D154" s="3"/>
      <c r="E154" s="3"/>
      <c r="AP154"/>
      <c r="AQ154"/>
      <c r="AR154"/>
      <c r="AS154"/>
      <c r="AT154"/>
      <c r="AU154"/>
    </row>
    <row r="155" spans="1:47" ht="16.5" x14ac:dyDescent="0.3">
      <c r="A155" s="3"/>
      <c r="B155" s="3"/>
      <c r="C155" s="3"/>
      <c r="D155" s="3"/>
      <c r="E155" s="3"/>
      <c r="AP155"/>
      <c r="AQ155"/>
      <c r="AR155"/>
      <c r="AS155"/>
      <c r="AT155"/>
      <c r="AU155"/>
    </row>
    <row r="156" spans="1:47" ht="16.5" x14ac:dyDescent="0.3">
      <c r="A156" s="3"/>
      <c r="B156" s="3"/>
      <c r="C156" s="3"/>
      <c r="D156" s="3"/>
      <c r="E156" s="3"/>
      <c r="AP156"/>
      <c r="AQ156"/>
      <c r="AR156"/>
      <c r="AS156"/>
      <c r="AT156"/>
      <c r="AU156"/>
    </row>
    <row r="157" spans="1:47" ht="16.5" x14ac:dyDescent="0.3">
      <c r="A157" s="3"/>
      <c r="B157" s="3"/>
      <c r="C157" s="3"/>
      <c r="D157" s="3"/>
      <c r="E157" s="3"/>
      <c r="AP157"/>
      <c r="AQ157"/>
      <c r="AR157"/>
      <c r="AS157"/>
      <c r="AT157"/>
      <c r="AU157"/>
    </row>
    <row r="158" spans="1:47" ht="16.5" x14ac:dyDescent="0.3">
      <c r="A158" s="3"/>
      <c r="B158" s="3"/>
      <c r="C158" s="3"/>
      <c r="D158" s="3"/>
      <c r="E158" s="3"/>
      <c r="AP158"/>
      <c r="AQ158"/>
      <c r="AR158"/>
      <c r="AS158"/>
      <c r="AT158"/>
      <c r="AU158"/>
    </row>
    <row r="159" spans="1:47" ht="16.5" x14ac:dyDescent="0.3">
      <c r="A159" s="3"/>
      <c r="B159" s="3"/>
      <c r="C159" s="3"/>
      <c r="D159" s="3"/>
      <c r="E159" s="3"/>
      <c r="AP159"/>
      <c r="AQ159"/>
      <c r="AR159"/>
      <c r="AS159"/>
      <c r="AT159"/>
      <c r="AU159"/>
    </row>
    <row r="160" spans="1:47" ht="16.5" x14ac:dyDescent="0.3">
      <c r="A160" s="3"/>
      <c r="B160" s="3"/>
      <c r="C160" s="3"/>
      <c r="D160" s="3"/>
      <c r="E160" s="3"/>
      <c r="AP160"/>
      <c r="AQ160"/>
      <c r="AR160"/>
      <c r="AS160"/>
      <c r="AT160"/>
      <c r="AU160"/>
    </row>
    <row r="161" spans="1:47" ht="16.5" x14ac:dyDescent="0.3">
      <c r="A161" s="3"/>
      <c r="B161" s="3"/>
      <c r="C161" s="3"/>
      <c r="D161" s="3"/>
      <c r="E161" s="3"/>
      <c r="AP161"/>
      <c r="AQ161"/>
      <c r="AR161"/>
      <c r="AS161"/>
      <c r="AT161"/>
      <c r="AU161"/>
    </row>
    <row r="162" spans="1:47" ht="16.5" x14ac:dyDescent="0.3">
      <c r="A162" s="3"/>
      <c r="B162" s="3"/>
      <c r="C162" s="3"/>
      <c r="D162" s="3"/>
      <c r="E162" s="3"/>
      <c r="AP162"/>
      <c r="AQ162"/>
      <c r="AR162"/>
      <c r="AS162"/>
      <c r="AT162"/>
      <c r="AU162"/>
    </row>
    <row r="163" spans="1:47" ht="16.5" x14ac:dyDescent="0.3">
      <c r="A163" s="3"/>
      <c r="B163" s="3"/>
      <c r="C163" s="3"/>
      <c r="D163" s="3"/>
      <c r="E163" s="3"/>
      <c r="AP163"/>
      <c r="AQ163"/>
      <c r="AR163"/>
      <c r="AS163"/>
      <c r="AT163"/>
      <c r="AU163"/>
    </row>
    <row r="164" spans="1:47" ht="16.5" x14ac:dyDescent="0.3">
      <c r="A164" s="3"/>
      <c r="B164" s="3"/>
      <c r="C164" s="3"/>
      <c r="D164" s="3"/>
      <c r="E164" s="3"/>
      <c r="AP164"/>
      <c r="AQ164"/>
      <c r="AR164"/>
      <c r="AS164"/>
      <c r="AT164"/>
      <c r="AU164"/>
    </row>
    <row r="165" spans="1:47" ht="16.5" x14ac:dyDescent="0.3">
      <c r="A165" s="3"/>
      <c r="B165" s="3"/>
      <c r="C165" s="3"/>
      <c r="D165" s="3"/>
      <c r="E165" s="3"/>
      <c r="AP165"/>
      <c r="AQ165"/>
      <c r="AR165"/>
      <c r="AS165"/>
      <c r="AT165"/>
      <c r="AU165"/>
    </row>
    <row r="166" spans="1:47" ht="16.5" x14ac:dyDescent="0.3">
      <c r="A166" s="3"/>
      <c r="B166" s="3"/>
      <c r="C166" s="3"/>
      <c r="D166" s="3"/>
      <c r="E166" s="3"/>
      <c r="AP166"/>
      <c r="AQ166"/>
      <c r="AR166"/>
      <c r="AS166"/>
      <c r="AT166"/>
      <c r="AU166"/>
    </row>
    <row r="167" spans="1:47" ht="16.5" x14ac:dyDescent="0.3">
      <c r="A167" s="3"/>
      <c r="B167" s="3"/>
      <c r="C167" s="3"/>
      <c r="D167" s="3"/>
      <c r="E167" s="3"/>
      <c r="AP167"/>
      <c r="AQ167"/>
      <c r="AR167"/>
      <c r="AS167"/>
      <c r="AT167"/>
      <c r="AU167"/>
    </row>
    <row r="168" spans="1:47" ht="16.5" x14ac:dyDescent="0.3">
      <c r="A168" s="3"/>
      <c r="B168" s="3"/>
      <c r="C168" s="3"/>
      <c r="D168" s="3"/>
      <c r="E168" s="3"/>
      <c r="AP168"/>
      <c r="AQ168"/>
      <c r="AR168"/>
      <c r="AS168"/>
      <c r="AT168"/>
      <c r="AU168"/>
    </row>
    <row r="169" spans="1:47" ht="16.5" x14ac:dyDescent="0.3">
      <c r="A169" s="3"/>
      <c r="B169" s="3"/>
      <c r="C169" s="3"/>
      <c r="D169" s="3"/>
      <c r="E169" s="3"/>
      <c r="AP169"/>
      <c r="AQ169"/>
      <c r="AR169"/>
      <c r="AS169"/>
      <c r="AT169"/>
      <c r="AU169"/>
    </row>
    <row r="170" spans="1:47" ht="16.5" x14ac:dyDescent="0.3">
      <c r="A170" s="3"/>
      <c r="B170" s="3"/>
      <c r="C170" s="3"/>
      <c r="D170" s="3"/>
      <c r="E170" s="3"/>
      <c r="AP170"/>
      <c r="AQ170"/>
      <c r="AR170"/>
      <c r="AS170"/>
      <c r="AT170"/>
      <c r="AU170"/>
    </row>
    <row r="171" spans="1:47" ht="16.5" x14ac:dyDescent="0.3">
      <c r="A171" s="3"/>
      <c r="B171" s="3"/>
      <c r="C171" s="3"/>
      <c r="D171" s="3"/>
      <c r="E171" s="3"/>
      <c r="AP171"/>
      <c r="AQ171"/>
      <c r="AR171"/>
      <c r="AS171"/>
      <c r="AT171"/>
      <c r="AU171"/>
    </row>
    <row r="172" spans="1:47" ht="16.5" x14ac:dyDescent="0.3">
      <c r="A172" s="3"/>
      <c r="B172" s="3"/>
      <c r="C172" s="3"/>
      <c r="D172" s="3"/>
      <c r="E172" s="3"/>
      <c r="AP172"/>
      <c r="AQ172"/>
      <c r="AR172"/>
      <c r="AS172"/>
      <c r="AT172"/>
      <c r="AU172"/>
    </row>
    <row r="173" spans="1:47" ht="16.5" x14ac:dyDescent="0.3">
      <c r="A173" s="3"/>
      <c r="B173" s="3"/>
      <c r="C173" s="3"/>
      <c r="D173" s="3"/>
      <c r="E173" s="3"/>
      <c r="AP173"/>
      <c r="AQ173"/>
      <c r="AR173"/>
      <c r="AS173"/>
      <c r="AT173"/>
      <c r="AU173"/>
    </row>
    <row r="174" spans="1:47" ht="16.5" x14ac:dyDescent="0.3">
      <c r="A174" s="3"/>
      <c r="B174" s="3"/>
      <c r="C174" s="3"/>
      <c r="D174" s="3"/>
      <c r="E174" s="3"/>
      <c r="AP174"/>
      <c r="AQ174"/>
      <c r="AR174"/>
      <c r="AS174"/>
      <c r="AT174"/>
      <c r="AU174"/>
    </row>
    <row r="175" spans="1:47" ht="16.5" x14ac:dyDescent="0.3">
      <c r="A175" s="3"/>
      <c r="B175" s="3"/>
      <c r="C175" s="3"/>
      <c r="D175" s="3"/>
      <c r="E175" s="3"/>
      <c r="AP175"/>
      <c r="AQ175"/>
      <c r="AR175"/>
      <c r="AS175"/>
      <c r="AT175"/>
      <c r="AU175"/>
    </row>
    <row r="176" spans="1:47" ht="16.5" x14ac:dyDescent="0.3">
      <c r="A176" s="3"/>
      <c r="B176" s="3"/>
      <c r="C176" s="3"/>
      <c r="D176" s="3"/>
      <c r="E176" s="3"/>
      <c r="AP176"/>
      <c r="AQ176"/>
      <c r="AR176"/>
      <c r="AS176"/>
      <c r="AT176"/>
      <c r="AU176"/>
    </row>
    <row r="177" spans="1:47" ht="16.5" x14ac:dyDescent="0.3">
      <c r="A177" s="3"/>
      <c r="B177" s="3"/>
      <c r="C177" s="3"/>
      <c r="D177" s="3"/>
      <c r="E177" s="3"/>
      <c r="AP177"/>
      <c r="AQ177"/>
      <c r="AR177"/>
      <c r="AS177"/>
      <c r="AT177"/>
      <c r="AU177"/>
    </row>
    <row r="178" spans="1:47" ht="16.5" x14ac:dyDescent="0.3">
      <c r="A178" s="3"/>
      <c r="B178" s="3"/>
      <c r="C178" s="3"/>
      <c r="D178" s="3"/>
      <c r="E178" s="3"/>
      <c r="AP178"/>
      <c r="AQ178"/>
      <c r="AR178"/>
      <c r="AS178"/>
      <c r="AT178"/>
      <c r="AU178"/>
    </row>
    <row r="179" spans="1:47" ht="16.5" x14ac:dyDescent="0.3">
      <c r="A179" s="3"/>
      <c r="B179" s="3"/>
      <c r="C179" s="3"/>
      <c r="D179" s="3"/>
      <c r="E179" s="3"/>
      <c r="AP179"/>
      <c r="AQ179"/>
      <c r="AR179"/>
      <c r="AS179"/>
      <c r="AT179"/>
      <c r="AU179"/>
    </row>
    <row r="180" spans="1:47" ht="16.5" x14ac:dyDescent="0.3">
      <c r="A180" s="3"/>
      <c r="B180" s="3"/>
      <c r="C180" s="3"/>
      <c r="D180" s="3"/>
      <c r="E180" s="3"/>
      <c r="AP180"/>
      <c r="AQ180"/>
      <c r="AR180"/>
      <c r="AS180"/>
      <c r="AT180"/>
      <c r="AU180"/>
    </row>
    <row r="181" spans="1:47" ht="16.5" x14ac:dyDescent="0.3">
      <c r="A181" s="3"/>
      <c r="B181" s="3"/>
      <c r="C181" s="3"/>
      <c r="D181" s="3"/>
      <c r="E181" s="3"/>
      <c r="AP181"/>
      <c r="AQ181"/>
      <c r="AR181"/>
      <c r="AS181"/>
      <c r="AT181"/>
      <c r="AU181"/>
    </row>
    <row r="182" spans="1:47" ht="15" x14ac:dyDescent="0.25">
      <c r="AP182"/>
      <c r="AQ182"/>
      <c r="AR182"/>
      <c r="AS182"/>
      <c r="AT182"/>
      <c r="AU182"/>
    </row>
    <row r="183" spans="1:47" ht="15" x14ac:dyDescent="0.25">
      <c r="AP183"/>
      <c r="AQ183"/>
      <c r="AR183"/>
      <c r="AS183"/>
      <c r="AT183"/>
      <c r="AU183"/>
    </row>
    <row r="184" spans="1:47" ht="15" x14ac:dyDescent="0.25">
      <c r="AP184"/>
      <c r="AQ184"/>
      <c r="AR184"/>
      <c r="AS184"/>
      <c r="AT184"/>
      <c r="AU184"/>
    </row>
    <row r="185" spans="1:47" ht="15" x14ac:dyDescent="0.25">
      <c r="AP185"/>
      <c r="AQ185"/>
      <c r="AR185"/>
      <c r="AS185"/>
      <c r="AT185"/>
      <c r="AU185"/>
    </row>
    <row r="186" spans="1:47" ht="15" x14ac:dyDescent="0.25">
      <c r="AP186"/>
      <c r="AQ186"/>
      <c r="AR186"/>
      <c r="AS186"/>
      <c r="AT186"/>
      <c r="AU186"/>
    </row>
    <row r="187" spans="1:47" ht="15" x14ac:dyDescent="0.25">
      <c r="AP187"/>
      <c r="AQ187"/>
      <c r="AR187"/>
      <c r="AS187"/>
      <c r="AT187"/>
      <c r="AU187"/>
    </row>
    <row r="188" spans="1:47" ht="15" x14ac:dyDescent="0.25">
      <c r="AP188"/>
      <c r="AQ188"/>
      <c r="AR188"/>
      <c r="AS188"/>
      <c r="AT188"/>
      <c r="AU188"/>
    </row>
    <row r="189" spans="1:47" ht="15" x14ac:dyDescent="0.25">
      <c r="AP189"/>
      <c r="AQ189"/>
      <c r="AR189"/>
      <c r="AS189"/>
      <c r="AT189"/>
      <c r="AU189"/>
    </row>
    <row r="190" spans="1:47" ht="15" x14ac:dyDescent="0.25">
      <c r="AP190"/>
      <c r="AQ190"/>
      <c r="AR190"/>
      <c r="AS190"/>
      <c r="AT190"/>
      <c r="AU190"/>
    </row>
    <row r="191" spans="1:47" ht="15" x14ac:dyDescent="0.25">
      <c r="AP191"/>
      <c r="AQ191"/>
      <c r="AR191"/>
      <c r="AS191"/>
      <c r="AT191"/>
      <c r="AU191"/>
    </row>
    <row r="192" spans="1:47" ht="15" x14ac:dyDescent="0.25">
      <c r="AP192"/>
      <c r="AQ192"/>
      <c r="AR192"/>
      <c r="AS192"/>
      <c r="AT192"/>
      <c r="AU192"/>
    </row>
    <row r="193" spans="42:47" ht="15" x14ac:dyDescent="0.25">
      <c r="AP193"/>
      <c r="AQ193"/>
      <c r="AR193"/>
      <c r="AS193"/>
      <c r="AT193"/>
      <c r="AU193"/>
    </row>
    <row r="194" spans="42:47" ht="15" x14ac:dyDescent="0.25">
      <c r="AP194"/>
      <c r="AQ194"/>
      <c r="AR194"/>
      <c r="AS194"/>
      <c r="AT194"/>
      <c r="AU194"/>
    </row>
    <row r="195" spans="42:47" ht="15" x14ac:dyDescent="0.25">
      <c r="AP195"/>
      <c r="AQ195"/>
      <c r="AR195"/>
      <c r="AS195"/>
      <c r="AT195"/>
      <c r="AU195"/>
    </row>
    <row r="196" spans="42:47" ht="15" x14ac:dyDescent="0.25">
      <c r="AP196"/>
      <c r="AQ196"/>
      <c r="AR196"/>
      <c r="AS196"/>
      <c r="AT196"/>
      <c r="AU196"/>
    </row>
    <row r="197" spans="42:47" ht="15" x14ac:dyDescent="0.25">
      <c r="AP197"/>
      <c r="AQ197"/>
      <c r="AR197"/>
      <c r="AS197"/>
      <c r="AT197"/>
      <c r="AU197"/>
    </row>
    <row r="198" spans="42:47" ht="15" x14ac:dyDescent="0.25">
      <c r="AP198"/>
      <c r="AQ198"/>
      <c r="AR198"/>
      <c r="AS198"/>
      <c r="AT198"/>
      <c r="AU198"/>
    </row>
    <row r="199" spans="42:47" ht="15" x14ac:dyDescent="0.25">
      <c r="AP199"/>
      <c r="AQ199"/>
      <c r="AR199"/>
      <c r="AS199"/>
      <c r="AT199"/>
      <c r="AU199"/>
    </row>
    <row r="200" spans="42:47" ht="15" x14ac:dyDescent="0.25">
      <c r="AP200"/>
      <c r="AQ200"/>
      <c r="AR200"/>
      <c r="AS200"/>
      <c r="AT200"/>
      <c r="AU200"/>
    </row>
    <row r="201" spans="42:47" ht="15" x14ac:dyDescent="0.25">
      <c r="AP201"/>
      <c r="AQ201"/>
      <c r="AR201"/>
      <c r="AS201"/>
      <c r="AT201"/>
      <c r="AU201"/>
    </row>
    <row r="202" spans="42:47" ht="15" x14ac:dyDescent="0.25">
      <c r="AP202"/>
      <c r="AQ202"/>
      <c r="AR202"/>
      <c r="AS202"/>
      <c r="AT202"/>
      <c r="AU202"/>
    </row>
    <row r="203" spans="42:47" ht="15" x14ac:dyDescent="0.25">
      <c r="AP203"/>
      <c r="AQ203"/>
      <c r="AR203"/>
      <c r="AS203"/>
      <c r="AT203"/>
      <c r="AU203"/>
    </row>
    <row r="204" spans="42:47" ht="15" x14ac:dyDescent="0.25">
      <c r="AP204"/>
      <c r="AQ204"/>
      <c r="AR204"/>
      <c r="AS204"/>
      <c r="AT204"/>
      <c r="AU204"/>
    </row>
    <row r="205" spans="42:47" ht="15" x14ac:dyDescent="0.25">
      <c r="AP205"/>
      <c r="AQ205"/>
      <c r="AR205"/>
      <c r="AS205"/>
      <c r="AT205"/>
      <c r="AU205"/>
    </row>
    <row r="206" spans="42:47" ht="15" x14ac:dyDescent="0.25">
      <c r="AP206"/>
      <c r="AQ206"/>
      <c r="AR206"/>
      <c r="AS206"/>
      <c r="AT206"/>
      <c r="AU206"/>
    </row>
    <row r="207" spans="42:47" ht="15" x14ac:dyDescent="0.25">
      <c r="AP207"/>
      <c r="AQ207"/>
      <c r="AR207"/>
      <c r="AS207"/>
      <c r="AT207"/>
      <c r="AU207"/>
    </row>
    <row r="208" spans="42:47" ht="15" x14ac:dyDescent="0.25">
      <c r="AP208"/>
      <c r="AQ208"/>
      <c r="AR208"/>
      <c r="AS208"/>
      <c r="AT208"/>
      <c r="AU208"/>
    </row>
    <row r="209" spans="42:47" ht="15" x14ac:dyDescent="0.25">
      <c r="AP209"/>
      <c r="AQ209"/>
      <c r="AR209"/>
      <c r="AS209"/>
      <c r="AT209"/>
      <c r="AU209"/>
    </row>
    <row r="210" spans="42:47" ht="15" x14ac:dyDescent="0.25">
      <c r="AP210"/>
      <c r="AQ210"/>
      <c r="AR210"/>
      <c r="AS210"/>
      <c r="AT210"/>
      <c r="AU210"/>
    </row>
    <row r="211" spans="42:47" ht="15" x14ac:dyDescent="0.25">
      <c r="AP211"/>
      <c r="AQ211"/>
      <c r="AR211"/>
      <c r="AS211"/>
      <c r="AT211"/>
      <c r="AU211"/>
    </row>
    <row r="212" spans="42:47" ht="15" x14ac:dyDescent="0.25">
      <c r="AP212"/>
      <c r="AQ212"/>
      <c r="AR212"/>
      <c r="AS212"/>
      <c r="AT212"/>
      <c r="AU212"/>
    </row>
    <row r="213" spans="42:47" ht="15" x14ac:dyDescent="0.25">
      <c r="AP213"/>
      <c r="AQ213"/>
      <c r="AR213"/>
      <c r="AS213"/>
      <c r="AT213"/>
      <c r="AU213"/>
    </row>
    <row r="214" spans="42:47" ht="15" x14ac:dyDescent="0.25">
      <c r="AP214"/>
      <c r="AQ214"/>
      <c r="AR214"/>
      <c r="AS214"/>
      <c r="AT214"/>
      <c r="AU214"/>
    </row>
    <row r="215" spans="42:47" ht="15" x14ac:dyDescent="0.25">
      <c r="AP215"/>
      <c r="AQ215"/>
      <c r="AR215"/>
      <c r="AS215"/>
      <c r="AT215"/>
      <c r="AU215"/>
    </row>
    <row r="216" spans="42:47" ht="15" x14ac:dyDescent="0.25">
      <c r="AP216"/>
      <c r="AQ216"/>
      <c r="AR216"/>
      <c r="AS216"/>
      <c r="AT216"/>
      <c r="AU216"/>
    </row>
    <row r="217" spans="42:47" ht="15" x14ac:dyDescent="0.25">
      <c r="AP217"/>
      <c r="AQ217"/>
      <c r="AR217"/>
      <c r="AS217"/>
      <c r="AT217"/>
      <c r="AU217"/>
    </row>
    <row r="218" spans="42:47" ht="15" x14ac:dyDescent="0.25">
      <c r="AP218"/>
      <c r="AQ218"/>
      <c r="AR218"/>
      <c r="AS218"/>
      <c r="AT218"/>
      <c r="AU218"/>
    </row>
    <row r="219" spans="42:47" ht="15" x14ac:dyDescent="0.25">
      <c r="AP219"/>
      <c r="AQ219"/>
      <c r="AR219"/>
      <c r="AS219"/>
      <c r="AT219"/>
      <c r="AU219"/>
    </row>
    <row r="220" spans="42:47" ht="15" x14ac:dyDescent="0.25">
      <c r="AP220"/>
      <c r="AQ220"/>
      <c r="AR220"/>
      <c r="AS220"/>
      <c r="AT220"/>
      <c r="AU220"/>
    </row>
    <row r="221" spans="42:47" ht="15" x14ac:dyDescent="0.25">
      <c r="AP221"/>
      <c r="AQ221"/>
      <c r="AR221"/>
      <c r="AS221"/>
      <c r="AT221"/>
      <c r="AU221"/>
    </row>
    <row r="222" spans="42:47" ht="15" x14ac:dyDescent="0.25">
      <c r="AP222"/>
      <c r="AQ222"/>
      <c r="AR222"/>
      <c r="AS222"/>
      <c r="AT222"/>
      <c r="AU222"/>
    </row>
    <row r="223" spans="42:47" ht="15" x14ac:dyDescent="0.25">
      <c r="AP223"/>
      <c r="AQ223"/>
      <c r="AR223"/>
      <c r="AS223"/>
      <c r="AT223"/>
      <c r="AU223"/>
    </row>
    <row r="224" spans="42:47" ht="15" x14ac:dyDescent="0.25">
      <c r="AP224"/>
      <c r="AQ224"/>
      <c r="AR224"/>
      <c r="AS224"/>
      <c r="AT224"/>
      <c r="AU224"/>
    </row>
    <row r="225" spans="42:47" ht="15" x14ac:dyDescent="0.25">
      <c r="AP225"/>
      <c r="AQ225"/>
      <c r="AR225"/>
      <c r="AS225"/>
      <c r="AT225"/>
      <c r="AU225"/>
    </row>
    <row r="226" spans="42:47" ht="15" x14ac:dyDescent="0.25">
      <c r="AP226"/>
      <c r="AQ226"/>
      <c r="AR226"/>
      <c r="AS226"/>
      <c r="AT226"/>
      <c r="AU226"/>
    </row>
    <row r="227" spans="42:47" ht="15" x14ac:dyDescent="0.25">
      <c r="AP227"/>
      <c r="AQ227"/>
      <c r="AR227"/>
      <c r="AS227"/>
      <c r="AT227"/>
      <c r="AU227"/>
    </row>
    <row r="228" spans="42:47" ht="15" x14ac:dyDescent="0.25">
      <c r="AP228"/>
      <c r="AQ228"/>
      <c r="AR228"/>
      <c r="AS228"/>
      <c r="AT228"/>
      <c r="AU228"/>
    </row>
    <row r="229" spans="42:47" ht="15" x14ac:dyDescent="0.25">
      <c r="AP229"/>
      <c r="AQ229"/>
      <c r="AR229"/>
      <c r="AS229"/>
      <c r="AT229"/>
      <c r="AU229"/>
    </row>
    <row r="230" spans="42:47" ht="15" x14ac:dyDescent="0.25">
      <c r="AP230"/>
      <c r="AQ230"/>
      <c r="AR230"/>
      <c r="AS230"/>
      <c r="AT230"/>
      <c r="AU230"/>
    </row>
    <row r="231" spans="42:47" ht="15" x14ac:dyDescent="0.25">
      <c r="AP231"/>
      <c r="AQ231"/>
      <c r="AR231"/>
      <c r="AS231"/>
      <c r="AT231"/>
      <c r="AU231"/>
    </row>
    <row r="232" spans="42:47" ht="15" x14ac:dyDescent="0.25">
      <c r="AP232"/>
      <c r="AQ232"/>
      <c r="AR232"/>
      <c r="AS232"/>
      <c r="AT232"/>
      <c r="AU232"/>
    </row>
    <row r="233" spans="42:47" ht="15" x14ac:dyDescent="0.25">
      <c r="AP233"/>
      <c r="AQ233"/>
      <c r="AR233"/>
      <c r="AS233"/>
      <c r="AT233"/>
      <c r="AU233"/>
    </row>
    <row r="234" spans="42:47" ht="15" x14ac:dyDescent="0.25">
      <c r="AP234"/>
      <c r="AQ234"/>
      <c r="AR234"/>
      <c r="AS234"/>
      <c r="AT234"/>
      <c r="AU234"/>
    </row>
    <row r="235" spans="42:47" ht="15" x14ac:dyDescent="0.25">
      <c r="AP235"/>
      <c r="AQ235"/>
      <c r="AR235"/>
      <c r="AS235"/>
      <c r="AT235"/>
      <c r="AU235"/>
    </row>
    <row r="236" spans="42:47" ht="15" x14ac:dyDescent="0.25">
      <c r="AP236"/>
      <c r="AQ236"/>
      <c r="AR236"/>
      <c r="AS236"/>
      <c r="AT236"/>
      <c r="AU236"/>
    </row>
    <row r="237" spans="42:47" ht="15" x14ac:dyDescent="0.25">
      <c r="AP237"/>
      <c r="AQ237"/>
      <c r="AR237"/>
      <c r="AS237"/>
      <c r="AT237"/>
      <c r="AU237"/>
    </row>
    <row r="238" spans="42:47" ht="15" x14ac:dyDescent="0.25">
      <c r="AP238"/>
      <c r="AQ238"/>
      <c r="AR238"/>
      <c r="AS238"/>
      <c r="AT238"/>
      <c r="AU238"/>
    </row>
    <row r="239" spans="42:47" ht="15" x14ac:dyDescent="0.25">
      <c r="AP239"/>
      <c r="AQ239"/>
      <c r="AR239"/>
      <c r="AS239"/>
      <c r="AT239"/>
      <c r="AU239"/>
    </row>
    <row r="240" spans="42:47" ht="15" x14ac:dyDescent="0.25">
      <c r="AP240"/>
      <c r="AQ240"/>
      <c r="AR240"/>
      <c r="AS240"/>
      <c r="AT240"/>
      <c r="AU240"/>
    </row>
    <row r="241" spans="42:47" ht="15" x14ac:dyDescent="0.25">
      <c r="AP241"/>
      <c r="AQ241"/>
      <c r="AR241"/>
      <c r="AS241"/>
      <c r="AT241"/>
      <c r="AU241"/>
    </row>
    <row r="242" spans="42:47" ht="15" x14ac:dyDescent="0.25">
      <c r="AP242"/>
      <c r="AQ242"/>
      <c r="AR242"/>
      <c r="AS242"/>
      <c r="AT242"/>
      <c r="AU242"/>
    </row>
    <row r="243" spans="42:47" ht="15" x14ac:dyDescent="0.25">
      <c r="AP243"/>
      <c r="AQ243"/>
      <c r="AR243"/>
      <c r="AS243"/>
      <c r="AT243"/>
      <c r="AU243"/>
    </row>
    <row r="244" spans="42:47" ht="15" x14ac:dyDescent="0.25">
      <c r="AP244"/>
      <c r="AQ244"/>
      <c r="AR244"/>
      <c r="AS244"/>
      <c r="AT244"/>
      <c r="AU244"/>
    </row>
    <row r="245" spans="42:47" ht="15" x14ac:dyDescent="0.25">
      <c r="AP245"/>
      <c r="AQ245"/>
      <c r="AR245"/>
      <c r="AS245"/>
      <c r="AT245"/>
      <c r="AU245"/>
    </row>
    <row r="246" spans="42:47" ht="15" x14ac:dyDescent="0.25">
      <c r="AP246"/>
      <c r="AQ246"/>
      <c r="AR246"/>
      <c r="AS246"/>
      <c r="AT246"/>
      <c r="AU246"/>
    </row>
    <row r="247" spans="42:47" ht="15" x14ac:dyDescent="0.25">
      <c r="AP247"/>
      <c r="AQ247"/>
      <c r="AR247"/>
      <c r="AS247"/>
      <c r="AT247"/>
      <c r="AU247"/>
    </row>
    <row r="248" spans="42:47" ht="15" x14ac:dyDescent="0.25">
      <c r="AP248"/>
      <c r="AQ248"/>
      <c r="AR248"/>
      <c r="AS248"/>
      <c r="AT248"/>
      <c r="AU248"/>
    </row>
    <row r="249" spans="42:47" ht="15" x14ac:dyDescent="0.25">
      <c r="AP249"/>
      <c r="AQ249"/>
      <c r="AR249"/>
      <c r="AS249"/>
      <c r="AT249"/>
      <c r="AU249"/>
    </row>
    <row r="250" spans="42:47" ht="15" x14ac:dyDescent="0.25">
      <c r="AP250"/>
      <c r="AQ250"/>
      <c r="AR250"/>
      <c r="AS250"/>
      <c r="AT250"/>
      <c r="AU250"/>
    </row>
    <row r="251" spans="42:47" ht="15" x14ac:dyDescent="0.25">
      <c r="AP251"/>
      <c r="AQ251"/>
      <c r="AR251"/>
      <c r="AS251"/>
      <c r="AT251"/>
      <c r="AU251"/>
    </row>
    <row r="252" spans="42:47" ht="15" x14ac:dyDescent="0.25">
      <c r="AP252"/>
      <c r="AQ252"/>
      <c r="AR252"/>
      <c r="AS252"/>
      <c r="AT252"/>
      <c r="AU252"/>
    </row>
    <row r="253" spans="42:47" ht="15" x14ac:dyDescent="0.25">
      <c r="AP253"/>
      <c r="AQ253"/>
      <c r="AR253"/>
      <c r="AS253"/>
      <c r="AT253"/>
      <c r="AU253"/>
    </row>
    <row r="254" spans="42:47" ht="15" x14ac:dyDescent="0.25">
      <c r="AP254"/>
      <c r="AQ254"/>
      <c r="AR254"/>
      <c r="AS254"/>
      <c r="AT254"/>
      <c r="AU254"/>
    </row>
    <row r="255" spans="42:47" ht="15" x14ac:dyDescent="0.25">
      <c r="AP255"/>
      <c r="AQ255"/>
      <c r="AR255"/>
      <c r="AS255"/>
      <c r="AT255"/>
      <c r="AU255"/>
    </row>
    <row r="256" spans="42:47" ht="15" x14ac:dyDescent="0.25">
      <c r="AP256"/>
      <c r="AQ256"/>
      <c r="AR256"/>
      <c r="AS256"/>
      <c r="AT256"/>
      <c r="AU256"/>
    </row>
    <row r="257" spans="42:47" ht="15" x14ac:dyDescent="0.25">
      <c r="AP257"/>
      <c r="AQ257"/>
      <c r="AR257"/>
      <c r="AS257"/>
      <c r="AT257"/>
      <c r="AU257"/>
    </row>
    <row r="258" spans="42:47" ht="15" x14ac:dyDescent="0.25">
      <c r="AP258"/>
      <c r="AQ258"/>
      <c r="AR258"/>
      <c r="AS258"/>
      <c r="AT258"/>
      <c r="AU258"/>
    </row>
    <row r="259" spans="42:47" ht="15" x14ac:dyDescent="0.25">
      <c r="AP259"/>
      <c r="AQ259"/>
      <c r="AR259"/>
      <c r="AS259"/>
      <c r="AT259"/>
      <c r="AU259"/>
    </row>
    <row r="260" spans="42:47" ht="15" x14ac:dyDescent="0.25">
      <c r="AP260"/>
      <c r="AQ260"/>
      <c r="AR260"/>
      <c r="AS260"/>
      <c r="AT260"/>
      <c r="AU260"/>
    </row>
    <row r="261" spans="42:47" ht="15" x14ac:dyDescent="0.25">
      <c r="AP261"/>
      <c r="AQ261"/>
      <c r="AR261"/>
      <c r="AS261"/>
      <c r="AT261"/>
      <c r="AU261"/>
    </row>
    <row r="262" spans="42:47" ht="15" x14ac:dyDescent="0.25">
      <c r="AP262"/>
      <c r="AQ262"/>
      <c r="AR262"/>
      <c r="AS262"/>
      <c r="AT262"/>
      <c r="AU262"/>
    </row>
    <row r="263" spans="42:47" ht="15" x14ac:dyDescent="0.25">
      <c r="AP263"/>
      <c r="AQ263"/>
      <c r="AR263"/>
      <c r="AS263"/>
      <c r="AT263"/>
      <c r="AU263"/>
    </row>
    <row r="264" spans="42:47" ht="15" x14ac:dyDescent="0.25">
      <c r="AP264"/>
      <c r="AQ264"/>
      <c r="AR264"/>
      <c r="AS264"/>
      <c r="AT264"/>
      <c r="AU264"/>
    </row>
    <row r="265" spans="42:47" ht="15" x14ac:dyDescent="0.25">
      <c r="AP265"/>
      <c r="AQ265"/>
      <c r="AR265"/>
      <c r="AS265"/>
      <c r="AT265"/>
      <c r="AU265"/>
    </row>
    <row r="266" spans="42:47" ht="15" x14ac:dyDescent="0.25">
      <c r="AP266"/>
      <c r="AQ266"/>
      <c r="AR266"/>
      <c r="AS266"/>
      <c r="AT266"/>
      <c r="AU266"/>
    </row>
    <row r="267" spans="42:47" ht="15" x14ac:dyDescent="0.25">
      <c r="AP267"/>
      <c r="AQ267"/>
      <c r="AR267"/>
      <c r="AS267"/>
      <c r="AT267"/>
      <c r="AU267"/>
    </row>
    <row r="268" spans="42:47" ht="15" x14ac:dyDescent="0.25">
      <c r="AP268"/>
      <c r="AQ268"/>
      <c r="AR268"/>
      <c r="AS268"/>
      <c r="AT268"/>
      <c r="AU268"/>
    </row>
    <row r="269" spans="42:47" ht="15" x14ac:dyDescent="0.25">
      <c r="AP269"/>
      <c r="AQ269"/>
      <c r="AR269"/>
      <c r="AS269"/>
      <c r="AT269"/>
      <c r="AU269"/>
    </row>
    <row r="270" spans="42:47" ht="15" x14ac:dyDescent="0.25">
      <c r="AP270"/>
      <c r="AQ270"/>
      <c r="AR270"/>
      <c r="AS270"/>
      <c r="AT270"/>
      <c r="AU270"/>
    </row>
    <row r="271" spans="42:47" ht="15" x14ac:dyDescent="0.25">
      <c r="AP271"/>
      <c r="AQ271"/>
      <c r="AR271"/>
      <c r="AS271"/>
      <c r="AT271"/>
      <c r="AU271"/>
    </row>
    <row r="272" spans="42:47" ht="15" x14ac:dyDescent="0.25">
      <c r="AP272"/>
      <c r="AQ272"/>
      <c r="AR272"/>
      <c r="AS272"/>
      <c r="AT272"/>
      <c r="AU272"/>
    </row>
    <row r="273" spans="42:47" ht="15" x14ac:dyDescent="0.25">
      <c r="AP273"/>
      <c r="AQ273"/>
      <c r="AR273"/>
      <c r="AS273"/>
      <c r="AT273"/>
      <c r="AU273"/>
    </row>
    <row r="274" spans="42:47" ht="15" x14ac:dyDescent="0.25">
      <c r="AP274"/>
      <c r="AQ274"/>
      <c r="AR274"/>
      <c r="AS274"/>
      <c r="AT274"/>
      <c r="AU274"/>
    </row>
    <row r="275" spans="42:47" ht="15" x14ac:dyDescent="0.25">
      <c r="AP275"/>
      <c r="AQ275"/>
      <c r="AR275"/>
      <c r="AS275"/>
      <c r="AT275"/>
      <c r="AU275"/>
    </row>
    <row r="276" spans="42:47" ht="15" x14ac:dyDescent="0.25">
      <c r="AP276"/>
      <c r="AQ276"/>
      <c r="AR276"/>
      <c r="AS276"/>
      <c r="AT276"/>
      <c r="AU276"/>
    </row>
    <row r="277" spans="42:47" ht="15" x14ac:dyDescent="0.25">
      <c r="AP277"/>
      <c r="AQ277"/>
      <c r="AR277"/>
      <c r="AS277"/>
      <c r="AT277"/>
      <c r="AU277"/>
    </row>
    <row r="278" spans="42:47" ht="15" x14ac:dyDescent="0.25">
      <c r="AP278"/>
      <c r="AQ278"/>
      <c r="AR278"/>
      <c r="AS278"/>
      <c r="AT278"/>
      <c r="AU278"/>
    </row>
    <row r="279" spans="42:47" ht="15" x14ac:dyDescent="0.25">
      <c r="AP279"/>
      <c r="AQ279"/>
      <c r="AR279"/>
      <c r="AS279"/>
      <c r="AT279"/>
      <c r="AU279"/>
    </row>
    <row r="280" spans="42:47" ht="15" x14ac:dyDescent="0.25">
      <c r="AP280"/>
      <c r="AQ280"/>
      <c r="AR280"/>
      <c r="AS280"/>
      <c r="AT280"/>
      <c r="AU280"/>
    </row>
    <row r="281" spans="42:47" ht="15" x14ac:dyDescent="0.25">
      <c r="AP281"/>
      <c r="AQ281"/>
      <c r="AR281"/>
      <c r="AS281"/>
      <c r="AT281"/>
      <c r="AU281"/>
    </row>
    <row r="282" spans="42:47" ht="15" x14ac:dyDescent="0.25">
      <c r="AP282"/>
      <c r="AQ282"/>
      <c r="AR282"/>
      <c r="AS282"/>
      <c r="AT282"/>
      <c r="AU282"/>
    </row>
    <row r="283" spans="42:47" ht="15" x14ac:dyDescent="0.25">
      <c r="AP283"/>
      <c r="AQ283"/>
      <c r="AR283"/>
      <c r="AS283"/>
      <c r="AT283"/>
      <c r="AU283"/>
    </row>
    <row r="284" spans="42:47" ht="15" x14ac:dyDescent="0.25">
      <c r="AP284"/>
      <c r="AQ284"/>
      <c r="AR284"/>
      <c r="AS284"/>
      <c r="AT284"/>
      <c r="AU284"/>
    </row>
    <row r="285" spans="42:47" ht="15" x14ac:dyDescent="0.25">
      <c r="AP285"/>
      <c r="AQ285"/>
      <c r="AR285"/>
      <c r="AS285"/>
      <c r="AT285"/>
      <c r="AU285"/>
    </row>
    <row r="286" spans="42:47" ht="15" x14ac:dyDescent="0.25">
      <c r="AP286"/>
      <c r="AQ286"/>
      <c r="AR286"/>
      <c r="AS286"/>
      <c r="AT286"/>
      <c r="AU286"/>
    </row>
    <row r="287" spans="42:47" ht="15" x14ac:dyDescent="0.25">
      <c r="AP287"/>
      <c r="AQ287"/>
      <c r="AR287"/>
      <c r="AS287"/>
      <c r="AT287"/>
      <c r="AU287"/>
    </row>
    <row r="288" spans="42:47" ht="15" x14ac:dyDescent="0.25">
      <c r="AP288"/>
      <c r="AQ288"/>
      <c r="AR288"/>
      <c r="AS288"/>
      <c r="AT288"/>
      <c r="AU288"/>
    </row>
    <row r="289" spans="42:47" ht="15" x14ac:dyDescent="0.25">
      <c r="AP289"/>
      <c r="AQ289"/>
      <c r="AR289"/>
      <c r="AS289"/>
      <c r="AT289"/>
      <c r="AU289"/>
    </row>
    <row r="290" spans="42:47" ht="15" x14ac:dyDescent="0.25">
      <c r="AP290"/>
      <c r="AQ290"/>
      <c r="AR290"/>
      <c r="AS290"/>
      <c r="AT290"/>
      <c r="AU290"/>
    </row>
    <row r="291" spans="42:47" ht="15" x14ac:dyDescent="0.25">
      <c r="AP291"/>
      <c r="AQ291"/>
      <c r="AR291"/>
      <c r="AS291"/>
      <c r="AT291"/>
      <c r="AU291"/>
    </row>
    <row r="292" spans="42:47" ht="15" x14ac:dyDescent="0.25">
      <c r="AP292"/>
      <c r="AQ292"/>
      <c r="AR292"/>
      <c r="AS292"/>
      <c r="AT292"/>
      <c r="AU292"/>
    </row>
    <row r="293" spans="42:47" ht="15" x14ac:dyDescent="0.25">
      <c r="AP293"/>
      <c r="AQ293"/>
      <c r="AR293"/>
      <c r="AS293"/>
      <c r="AT293"/>
      <c r="AU293"/>
    </row>
    <row r="294" spans="42:47" ht="15" x14ac:dyDescent="0.25">
      <c r="AP294"/>
      <c r="AQ294"/>
      <c r="AR294"/>
      <c r="AS294"/>
      <c r="AT294"/>
      <c r="AU294"/>
    </row>
    <row r="295" spans="42:47" ht="15" x14ac:dyDescent="0.25">
      <c r="AP295"/>
      <c r="AQ295"/>
      <c r="AR295"/>
      <c r="AS295"/>
      <c r="AT295"/>
      <c r="AU295"/>
    </row>
    <row r="296" spans="42:47" ht="15" x14ac:dyDescent="0.25">
      <c r="AP296"/>
      <c r="AQ296"/>
      <c r="AR296"/>
      <c r="AS296"/>
      <c r="AT296"/>
      <c r="AU296"/>
    </row>
    <row r="297" spans="42:47" ht="15" x14ac:dyDescent="0.25">
      <c r="AP297"/>
      <c r="AQ297"/>
      <c r="AR297"/>
      <c r="AS297"/>
      <c r="AT297"/>
      <c r="AU297"/>
    </row>
    <row r="298" spans="42:47" ht="15" x14ac:dyDescent="0.25">
      <c r="AP298"/>
      <c r="AQ298"/>
      <c r="AR298"/>
      <c r="AS298"/>
      <c r="AT298"/>
      <c r="AU298"/>
    </row>
    <row r="299" spans="42:47" ht="15" x14ac:dyDescent="0.25">
      <c r="AP299"/>
      <c r="AQ299"/>
      <c r="AR299"/>
      <c r="AS299"/>
      <c r="AT299"/>
      <c r="AU299"/>
    </row>
    <row r="300" spans="42:47" ht="15" x14ac:dyDescent="0.25">
      <c r="AP300"/>
      <c r="AQ300"/>
      <c r="AR300"/>
      <c r="AS300"/>
      <c r="AT300"/>
      <c r="AU300"/>
    </row>
    <row r="301" spans="42:47" ht="15" x14ac:dyDescent="0.25">
      <c r="AP301"/>
      <c r="AQ301"/>
      <c r="AR301"/>
      <c r="AS301"/>
      <c r="AT301"/>
      <c r="AU301"/>
    </row>
    <row r="302" spans="42:47" ht="15" x14ac:dyDescent="0.25">
      <c r="AP302"/>
      <c r="AQ302"/>
      <c r="AR302"/>
      <c r="AS302"/>
      <c r="AT302"/>
      <c r="AU302"/>
    </row>
    <row r="303" spans="42:47" ht="15" x14ac:dyDescent="0.25">
      <c r="AP303"/>
      <c r="AQ303"/>
      <c r="AR303"/>
      <c r="AS303"/>
      <c r="AT303"/>
      <c r="AU303"/>
    </row>
    <row r="304" spans="42:47" ht="15" x14ac:dyDescent="0.25">
      <c r="AP304"/>
      <c r="AQ304"/>
      <c r="AR304"/>
      <c r="AS304"/>
      <c r="AT304"/>
      <c r="AU304"/>
    </row>
    <row r="305" spans="42:47" ht="15" x14ac:dyDescent="0.25">
      <c r="AP305"/>
      <c r="AQ305"/>
      <c r="AR305"/>
      <c r="AS305"/>
      <c r="AT305"/>
      <c r="AU305"/>
    </row>
    <row r="306" spans="42:47" ht="15" x14ac:dyDescent="0.25">
      <c r="AP306"/>
      <c r="AQ306"/>
      <c r="AR306"/>
      <c r="AS306"/>
      <c r="AT306"/>
      <c r="AU306"/>
    </row>
    <row r="307" spans="42:47" ht="15" x14ac:dyDescent="0.25">
      <c r="AP307"/>
      <c r="AQ307"/>
      <c r="AR307"/>
      <c r="AS307"/>
      <c r="AT307"/>
      <c r="AU307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ArdiOdd</vt:lpstr>
      <vt:lpstr>ArdiEven</vt:lpstr>
      <vt:lpstr>1.ArdiData84Var</vt:lpstr>
      <vt:lpstr>2.ArdiData28Vari</vt:lpstr>
      <vt:lpstr>3.ArdiData28Fixed</vt:lpstr>
      <vt:lpstr>3b.ArdiData28Fixed</vt:lpstr>
      <vt:lpstr>3c.ArdiData28Fixed</vt:lpstr>
      <vt:lpstr>3d.ArdiData28Fixed</vt:lpstr>
      <vt:lpstr>3e.ArdiData28Fixed</vt:lpstr>
      <vt:lpstr>3f.ArdiData28Fixed)</vt:lpstr>
      <vt:lpstr>3g.ArdiData28Fixed</vt:lpstr>
      <vt:lpstr>3h.ArdiData28Fixed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2016-02-28T21:50:36Z</dcterms:created>
  <dcterms:modified xsi:type="dcterms:W3CDTF">2022-01-20T18:10:26Z</dcterms:modified>
</cp:coreProperties>
</file>