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Games\"/>
    </mc:Choice>
  </mc:AlternateContent>
  <bookViews>
    <workbookView xWindow="0" yWindow="0" windowWidth="23040" windowHeight="8904" activeTab="3"/>
  </bookViews>
  <sheets>
    <sheet name="0. DemandCurves (2)" sheetId="8" r:id="rId1"/>
    <sheet name="1.Total Cost" sheetId="3" r:id="rId2"/>
    <sheet name="2. DemandCurves" sheetId="1" r:id="rId3"/>
    <sheet name="2b. DemandCurves" sheetId="9" r:id="rId4"/>
    <sheet name="3.U-Dist" sheetId="7" r:id="rId5"/>
    <sheet name="LinearDem&amp;UnifDist" sheetId="5" r:id="rId6"/>
    <sheet name="DDLinearToUniform" sheetId="6" r:id="rId7"/>
    <sheet name="Total Cost (2)" sheetId="4" r:id="rId8"/>
  </sheets>
  <definedNames>
    <definedName name="Page1">'1.Total Cost'!$F$35</definedName>
    <definedName name="Page2" localSheetId="0">'0. DemandCurves (2)'!#REF!</definedName>
    <definedName name="Page2" localSheetId="3">'2b. DemandCurves'!$U$5</definedName>
    <definedName name="Page2">'2. DemandCurves'!$Y$5</definedName>
    <definedName name="solver_adj" localSheetId="0" hidden="1">'0. DemandCurves (2)'!$B$10:$B$11</definedName>
    <definedName name="solver_adj" localSheetId="1" hidden="1">'1.Total Cost'!$B$9:$B$12</definedName>
    <definedName name="solver_adj" localSheetId="2" hidden="1">'2. DemandCurves'!$B$10:$B$11</definedName>
    <definedName name="solver_adj" localSheetId="3" hidden="1">'2b. DemandCurves'!$B$10:$B$11</definedName>
    <definedName name="solver_adj" localSheetId="5" hidden="1">'LinearDem&amp;UnifDist'!$R$2</definedName>
    <definedName name="solver_adj" localSheetId="7" hidden="1">'Total Cost (2)'!$B$7:$B$8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7" hidden="1">0.0001</definedName>
    <definedName name="solver_drv" localSheetId="0" hidden="1">2</definedName>
    <definedName name="solver_drv" localSheetId="1" hidden="1">1</definedName>
    <definedName name="solver_drv" localSheetId="2" hidden="1">2</definedName>
    <definedName name="solver_drv" localSheetId="3" hidden="1">2</definedName>
    <definedName name="solver_drv" localSheetId="5" hidden="1">2</definedName>
    <definedName name="solver_drv" localSheetId="7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5" hidden="1">1</definedName>
    <definedName name="solver_eng" localSheetId="7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7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7" hidden="1">2147483647</definedName>
    <definedName name="solver_lhs1" localSheetId="0" hidden="1">'0. DemandCurves (2)'!$E$4</definedName>
    <definedName name="solver_lhs1" localSheetId="1" hidden="1">'1.Total Cost'!$D$5</definedName>
    <definedName name="solver_lhs1" localSheetId="2" hidden="1">'2. DemandCurves'!$E$4</definedName>
    <definedName name="solver_lhs1" localSheetId="3" hidden="1">'2b. DemandCurves'!$E$5</definedName>
    <definedName name="solver_lhs1" localSheetId="5" hidden="1">'LinearDem&amp;UnifDist'!$C$13</definedName>
    <definedName name="solver_lhs1" localSheetId="7" hidden="1">'Total Cost (2)'!$D$5</definedName>
    <definedName name="solver_lhs2" localSheetId="0" hidden="1">'0. DemandCurves (2)'!$E$4</definedName>
    <definedName name="solver_lhs2" localSheetId="2" hidden="1">'2. DemandCurves'!$E$4</definedName>
    <definedName name="solver_lhs2" localSheetId="3" hidden="1">'2b. DemandCurves'!$E$5</definedName>
    <definedName name="solver_lhs2" localSheetId="5" hidden="1">'LinearDem&amp;UnifDist'!$C$13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7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7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7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7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7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7" hidden="1">2147483647</definedName>
    <definedName name="solver_num" localSheetId="0" hidden="1">1</definedName>
    <definedName name="solver_num" localSheetId="1" hidden="1">1</definedName>
    <definedName name="solver_num" localSheetId="2" hidden="1">1</definedName>
    <definedName name="solver_num" localSheetId="3" hidden="1">1</definedName>
    <definedName name="solver_num" localSheetId="5" hidden="1">0</definedName>
    <definedName name="solver_num" localSheetId="7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7" hidden="1">1</definedName>
    <definedName name="solver_opt" localSheetId="0" hidden="1">'0. DemandCurves (2)'!$D$5</definedName>
    <definedName name="solver_opt" localSheetId="1" hidden="1">'1.Total Cost'!$E$5</definedName>
    <definedName name="solver_opt" localSheetId="2" hidden="1">'2. DemandCurves'!$D$5</definedName>
    <definedName name="solver_opt" localSheetId="3" hidden="1">'2b. DemandCurves'!$D$5</definedName>
    <definedName name="solver_opt" localSheetId="5" hidden="1">'LinearDem&amp;UnifDist'!$S$8</definedName>
    <definedName name="solver_opt" localSheetId="7" hidden="1">'Total Cost (2)'!$E$5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7" hidden="1">0.000001</definedName>
    <definedName name="solver_rbv" localSheetId="0" hidden="1">2</definedName>
    <definedName name="solver_rbv" localSheetId="1" hidden="1">1</definedName>
    <definedName name="solver_rbv" localSheetId="2" hidden="1">2</definedName>
    <definedName name="solver_rbv" localSheetId="3" hidden="1">2</definedName>
    <definedName name="solver_rbv" localSheetId="5" hidden="1">2</definedName>
    <definedName name="solver_rbv" localSheetId="7" hidden="1">1</definedName>
    <definedName name="solver_rel1" localSheetId="0" hidden="1">2</definedName>
    <definedName name="solver_rel1" localSheetId="1" hidden="1">2</definedName>
    <definedName name="solver_rel1" localSheetId="2" hidden="1">2</definedName>
    <definedName name="solver_rel1" localSheetId="3" hidden="1">2</definedName>
    <definedName name="solver_rel1" localSheetId="5" hidden="1">2</definedName>
    <definedName name="solver_rel1" localSheetId="7" hidden="1">2</definedName>
    <definedName name="solver_rel2" localSheetId="0" hidden="1">2</definedName>
    <definedName name="solver_rel2" localSheetId="2" hidden="1">2</definedName>
    <definedName name="solver_rel2" localSheetId="3" hidden="1">2</definedName>
    <definedName name="solver_rel2" localSheetId="5" hidden="1">2</definedName>
    <definedName name="solver_rhs1" localSheetId="0" hidden="1">2.5</definedName>
    <definedName name="solver_rhs1" localSheetId="1" hidden="1">1200</definedName>
    <definedName name="solver_rhs1" localSheetId="2" hidden="1">2.5</definedName>
    <definedName name="solver_rhs1" localSheetId="3" hidden="1">2.5</definedName>
    <definedName name="solver_rhs1" localSheetId="5" hidden="1">2.5</definedName>
    <definedName name="solver_rhs1" localSheetId="7" hidden="1">1200</definedName>
    <definedName name="solver_rhs2" localSheetId="0" hidden="1">1.25</definedName>
    <definedName name="solver_rhs2" localSheetId="2" hidden="1">1.25</definedName>
    <definedName name="solver_rhs2" localSheetId="3" hidden="1">1.25</definedName>
    <definedName name="solver_rhs2" localSheetId="5" hidden="1">1.25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7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7" hidden="1">0</definedName>
    <definedName name="solver_scl" localSheetId="0" hidden="1">2</definedName>
    <definedName name="solver_scl" localSheetId="1" hidden="1">1</definedName>
    <definedName name="solver_scl" localSheetId="2" hidden="1">2</definedName>
    <definedName name="solver_scl" localSheetId="3" hidden="1">2</definedName>
    <definedName name="solver_scl" localSheetId="5" hidden="1">2</definedName>
    <definedName name="solver_scl" localSheetId="7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7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7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7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7" hidden="1">0.01</definedName>
    <definedName name="solver_typ" localSheetId="0" hidden="1">3</definedName>
    <definedName name="solver_typ" localSheetId="1" hidden="1">3</definedName>
    <definedName name="solver_typ" localSheetId="2" hidden="1">3</definedName>
    <definedName name="solver_typ" localSheetId="3" hidden="1">3</definedName>
    <definedName name="solver_typ" localSheetId="5" hidden="1">1</definedName>
    <definedName name="solver_typ" localSheetId="7" hidden="1">3</definedName>
    <definedName name="solver_val" localSheetId="0" hidden="1">175</definedName>
    <definedName name="solver_val" localSheetId="1" hidden="1">16</definedName>
    <definedName name="solver_val" localSheetId="2" hidden="1">175</definedName>
    <definedName name="solver_val" localSheetId="3" hidden="1">175</definedName>
    <definedName name="solver_val" localSheetId="5" hidden="1">175</definedName>
    <definedName name="solver_val" localSheetId="7" hidden="1">16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7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9" l="1"/>
  <c r="O6" i="9"/>
  <c r="N6" i="9"/>
  <c r="D5" i="9"/>
  <c r="J54" i="9" s="1"/>
  <c r="K54" i="9" s="1"/>
  <c r="E5" i="9"/>
  <c r="G5" i="9" s="1"/>
  <c r="A2" i="9"/>
  <c r="E9" i="8"/>
  <c r="E8" i="8"/>
  <c r="E6" i="8"/>
  <c r="J2" i="9" l="1"/>
  <c r="G4" i="9"/>
  <c r="J11" i="9"/>
  <c r="K11" i="9" s="1"/>
  <c r="G2" i="9"/>
  <c r="J9" i="9"/>
  <c r="K9" i="9" s="1"/>
  <c r="J14" i="9"/>
  <c r="K14" i="9" s="1"/>
  <c r="J30" i="9"/>
  <c r="K30" i="9" s="1"/>
  <c r="J46" i="9"/>
  <c r="K46" i="9" s="1"/>
  <c r="J62" i="9"/>
  <c r="K62" i="9" s="1"/>
  <c r="J70" i="9"/>
  <c r="K70" i="9" s="1"/>
  <c r="J5" i="9"/>
  <c r="K5" i="9" s="1"/>
  <c r="J17" i="9"/>
  <c r="K17" i="9" s="1"/>
  <c r="J25" i="9"/>
  <c r="K25" i="9" s="1"/>
  <c r="J33" i="9"/>
  <c r="K33" i="9" s="1"/>
  <c r="J41" i="9"/>
  <c r="K41" i="9" s="1"/>
  <c r="J49" i="9"/>
  <c r="K49" i="9" s="1"/>
  <c r="J57" i="9"/>
  <c r="K57" i="9" s="1"/>
  <c r="J65" i="9"/>
  <c r="K65" i="9" s="1"/>
  <c r="J12" i="9"/>
  <c r="K12" i="9" s="1"/>
  <c r="J36" i="9"/>
  <c r="K36" i="9" s="1"/>
  <c r="J31" i="9"/>
  <c r="K31" i="9" s="1"/>
  <c r="J39" i="9"/>
  <c r="K39" i="9" s="1"/>
  <c r="J47" i="9"/>
  <c r="K47" i="9" s="1"/>
  <c r="J7" i="9"/>
  <c r="K7" i="9" s="1"/>
  <c r="J10" i="9"/>
  <c r="K10" i="9" s="1"/>
  <c r="J18" i="9"/>
  <c r="K18" i="9" s="1"/>
  <c r="J26" i="9"/>
  <c r="K26" i="9" s="1"/>
  <c r="J34" i="9"/>
  <c r="K34" i="9" s="1"/>
  <c r="J42" i="9"/>
  <c r="K42" i="9" s="1"/>
  <c r="J50" i="9"/>
  <c r="K50" i="9" s="1"/>
  <c r="J58" i="9"/>
  <c r="K58" i="9" s="1"/>
  <c r="J66" i="9"/>
  <c r="K66" i="9" s="1"/>
  <c r="J8" i="9"/>
  <c r="K8" i="9" s="1"/>
  <c r="J20" i="9"/>
  <c r="K20" i="9" s="1"/>
  <c r="J28" i="9"/>
  <c r="K28" i="9" s="1"/>
  <c r="J44" i="9"/>
  <c r="K44" i="9" s="1"/>
  <c r="J52" i="9"/>
  <c r="K52" i="9" s="1"/>
  <c r="J60" i="9"/>
  <c r="K60" i="9" s="1"/>
  <c r="J68" i="9"/>
  <c r="K68" i="9" s="1"/>
  <c r="J15" i="9"/>
  <c r="K15" i="9" s="1"/>
  <c r="J23" i="9"/>
  <c r="K23" i="9" s="1"/>
  <c r="J55" i="9"/>
  <c r="K55" i="9" s="1"/>
  <c r="J63" i="9"/>
  <c r="K63" i="9" s="1"/>
  <c r="J71" i="9"/>
  <c r="K71" i="9" s="1"/>
  <c r="J13" i="9"/>
  <c r="K13" i="9" s="1"/>
  <c r="J21" i="9"/>
  <c r="K21" i="9" s="1"/>
  <c r="J29" i="9"/>
  <c r="K29" i="9" s="1"/>
  <c r="J37" i="9"/>
  <c r="K37" i="9" s="1"/>
  <c r="J45" i="9"/>
  <c r="K45" i="9" s="1"/>
  <c r="J53" i="9"/>
  <c r="K53" i="9" s="1"/>
  <c r="J61" i="9"/>
  <c r="K61" i="9" s="1"/>
  <c r="J69" i="9"/>
  <c r="K69" i="9" s="1"/>
  <c r="J6" i="9"/>
  <c r="K6" i="9" s="1"/>
  <c r="J16" i="9"/>
  <c r="K16" i="9" s="1"/>
  <c r="J24" i="9"/>
  <c r="K24" i="9" s="1"/>
  <c r="J32" i="9"/>
  <c r="K32" i="9" s="1"/>
  <c r="J40" i="9"/>
  <c r="K40" i="9" s="1"/>
  <c r="J48" i="9"/>
  <c r="K48" i="9" s="1"/>
  <c r="J56" i="9"/>
  <c r="K56" i="9" s="1"/>
  <c r="J64" i="9"/>
  <c r="K64" i="9" s="1"/>
  <c r="J72" i="9"/>
  <c r="K72" i="9" s="1"/>
  <c r="D2" i="9"/>
  <c r="J3" i="9"/>
  <c r="K3" i="9" s="1"/>
  <c r="J19" i="9"/>
  <c r="K19" i="9" s="1"/>
  <c r="J27" i="9"/>
  <c r="K27" i="9" s="1"/>
  <c r="J35" i="9"/>
  <c r="K35" i="9" s="1"/>
  <c r="J43" i="9"/>
  <c r="K43" i="9" s="1"/>
  <c r="J51" i="9"/>
  <c r="K51" i="9" s="1"/>
  <c r="J59" i="9"/>
  <c r="K59" i="9" s="1"/>
  <c r="J67" i="9"/>
  <c r="K67" i="9" s="1"/>
  <c r="J4" i="9"/>
  <c r="K4" i="9" s="1"/>
  <c r="J22" i="9"/>
  <c r="K22" i="9" s="1"/>
  <c r="J38" i="9"/>
  <c r="K38" i="9" s="1"/>
  <c r="D5" i="8"/>
  <c r="E4" i="8"/>
  <c r="G5" i="8" s="1"/>
  <c r="A2" i="8"/>
  <c r="K2" i="9" l="1"/>
  <c r="N3" i="9" s="1"/>
  <c r="N4" i="9" s="1"/>
  <c r="N5" i="9" s="1"/>
  <c r="G4" i="8"/>
  <c r="D2" i="8"/>
  <c r="G2" i="8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2" i="5"/>
  <c r="B18" i="3" l="1"/>
  <c r="C3" i="7" l="1"/>
  <c r="D3" i="7"/>
  <c r="E3" i="7"/>
  <c r="C4" i="7"/>
  <c r="D4" i="7"/>
  <c r="E4" i="7"/>
  <c r="C5" i="7"/>
  <c r="D5" i="7"/>
  <c r="E5" i="7"/>
  <c r="C6" i="7"/>
  <c r="D6" i="7"/>
  <c r="E6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E22" i="7"/>
  <c r="C23" i="7"/>
  <c r="E23" i="7"/>
  <c r="C24" i="7"/>
  <c r="E24" i="7"/>
  <c r="C25" i="7"/>
  <c r="E25" i="7"/>
  <c r="C26" i="7"/>
  <c r="E26" i="7"/>
  <c r="C27" i="7"/>
  <c r="E27" i="7"/>
  <c r="C28" i="7"/>
  <c r="E28" i="7"/>
  <c r="C29" i="7"/>
  <c r="E29" i="7"/>
  <c r="C30" i="7"/>
  <c r="E30" i="7"/>
  <c r="C31" i="7"/>
  <c r="E31" i="7"/>
  <c r="C32" i="7"/>
  <c r="D32" i="7"/>
  <c r="E32" i="7"/>
  <c r="C33" i="7"/>
  <c r="E33" i="7"/>
  <c r="C34" i="7"/>
  <c r="E34" i="7"/>
  <c r="C35" i="7"/>
  <c r="E35" i="7"/>
  <c r="C36" i="7"/>
  <c r="E36" i="7"/>
  <c r="C37" i="7"/>
  <c r="E37" i="7"/>
  <c r="C38" i="7"/>
  <c r="E38" i="7"/>
  <c r="C39" i="7"/>
  <c r="E39" i="7"/>
  <c r="C40" i="7"/>
  <c r="E40" i="7"/>
  <c r="C41" i="7"/>
  <c r="E41" i="7"/>
  <c r="C42" i="7"/>
  <c r="E42" i="7"/>
  <c r="C43" i="7"/>
  <c r="E43" i="7"/>
  <c r="C44" i="7"/>
  <c r="E44" i="7"/>
  <c r="C45" i="7"/>
  <c r="E45" i="7"/>
  <c r="C46" i="7"/>
  <c r="E46" i="7"/>
  <c r="C47" i="7"/>
  <c r="E47" i="7"/>
  <c r="C48" i="7"/>
  <c r="E48" i="7"/>
  <c r="C49" i="7"/>
  <c r="E49" i="7"/>
  <c r="C50" i="7"/>
  <c r="E50" i="7"/>
  <c r="C51" i="7"/>
  <c r="E51" i="7"/>
  <c r="C52" i="7"/>
  <c r="E52" i="7"/>
  <c r="C53" i="7"/>
  <c r="E53" i="7"/>
  <c r="C54" i="7"/>
  <c r="E54" i="7"/>
  <c r="C55" i="7"/>
  <c r="E55" i="7"/>
  <c r="C56" i="7"/>
  <c r="E56" i="7"/>
  <c r="C57" i="7"/>
  <c r="E57" i="7"/>
  <c r="C58" i="7"/>
  <c r="E58" i="7"/>
  <c r="C59" i="7"/>
  <c r="E59" i="7"/>
  <c r="C60" i="7"/>
  <c r="E60" i="7"/>
  <c r="C61" i="7"/>
  <c r="E61" i="7"/>
  <c r="C62" i="7"/>
  <c r="E62" i="7"/>
  <c r="C63" i="7"/>
  <c r="E63" i="7"/>
  <c r="C64" i="7"/>
  <c r="E64" i="7"/>
  <c r="C65" i="7"/>
  <c r="E65" i="7"/>
  <c r="C66" i="7"/>
  <c r="E66" i="7"/>
  <c r="C67" i="7"/>
  <c r="E67" i="7"/>
  <c r="C68" i="7"/>
  <c r="E68" i="7"/>
  <c r="C69" i="7"/>
  <c r="E69" i="7"/>
  <c r="C70" i="7"/>
  <c r="E70" i="7"/>
  <c r="C71" i="7"/>
  <c r="E71" i="7"/>
  <c r="C72" i="7"/>
  <c r="E72" i="7"/>
  <c r="C73" i="7"/>
  <c r="E73" i="7"/>
  <c r="C74" i="7"/>
  <c r="E74" i="7"/>
  <c r="C75" i="7"/>
  <c r="E75" i="7"/>
  <c r="C76" i="7"/>
  <c r="E76" i="7"/>
  <c r="C77" i="7"/>
  <c r="E77" i="7"/>
  <c r="C78" i="7"/>
  <c r="E78" i="7"/>
  <c r="C79" i="7"/>
  <c r="E79" i="7"/>
  <c r="C80" i="7"/>
  <c r="E80" i="7"/>
  <c r="C81" i="7"/>
  <c r="E81" i="7"/>
  <c r="C82" i="7"/>
  <c r="E82" i="7"/>
  <c r="C83" i="7"/>
  <c r="E83" i="7"/>
  <c r="C84" i="7"/>
  <c r="E84" i="7"/>
  <c r="C85" i="7"/>
  <c r="E85" i="7"/>
  <c r="C86" i="7"/>
  <c r="E86" i="7"/>
  <c r="C87" i="7"/>
  <c r="E87" i="7"/>
  <c r="C88" i="7"/>
  <c r="E88" i="7"/>
  <c r="C89" i="7"/>
  <c r="E89" i="7"/>
  <c r="C90" i="7"/>
  <c r="E90" i="7"/>
  <c r="C91" i="7"/>
  <c r="E91" i="7"/>
  <c r="C92" i="7"/>
  <c r="E92" i="7"/>
  <c r="C93" i="7"/>
  <c r="E93" i="7"/>
  <c r="C94" i="7"/>
  <c r="E94" i="7"/>
  <c r="C95" i="7"/>
  <c r="E95" i="7"/>
  <c r="C96" i="7"/>
  <c r="E96" i="7"/>
  <c r="C97" i="7"/>
  <c r="E97" i="7"/>
  <c r="C98" i="7"/>
  <c r="E98" i="7"/>
  <c r="C99" i="7"/>
  <c r="E99" i="7"/>
  <c r="C100" i="7"/>
  <c r="E100" i="7"/>
  <c r="C101" i="7"/>
  <c r="E101" i="7"/>
  <c r="E102" i="7"/>
  <c r="E103" i="7"/>
  <c r="E104" i="7"/>
  <c r="E105" i="7"/>
  <c r="E106" i="7"/>
  <c r="E107" i="7"/>
  <c r="E108" i="7"/>
  <c r="E109" i="7"/>
  <c r="E110" i="7"/>
  <c r="E111" i="7"/>
  <c r="D112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D152" i="7"/>
  <c r="E173" i="7"/>
  <c r="D2" i="7"/>
  <c r="E2" i="7"/>
  <c r="C2" i="7"/>
  <c r="H1" i="7"/>
  <c r="I1" i="7"/>
  <c r="G1" i="7"/>
  <c r="B1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D22" i="7" s="1"/>
  <c r="B23" i="7"/>
  <c r="D23" i="7" s="1"/>
  <c r="B24" i="7"/>
  <c r="D24" i="7" s="1"/>
  <c r="B25" i="7"/>
  <c r="D25" i="7" s="1"/>
  <c r="B26" i="7"/>
  <c r="D26" i="7" s="1"/>
  <c r="B27" i="7"/>
  <c r="D27" i="7" s="1"/>
  <c r="B28" i="7"/>
  <c r="D28" i="7" s="1"/>
  <c r="B29" i="7"/>
  <c r="D29" i="7" s="1"/>
  <c r="B30" i="7"/>
  <c r="D30" i="7" s="1"/>
  <c r="B31" i="7"/>
  <c r="D31" i="7" s="1"/>
  <c r="B32" i="7"/>
  <c r="B33" i="7"/>
  <c r="D33" i="7" s="1"/>
  <c r="B34" i="7"/>
  <c r="D34" i="7" s="1"/>
  <c r="B35" i="7"/>
  <c r="D35" i="7" s="1"/>
  <c r="B36" i="7"/>
  <c r="D36" i="7" s="1"/>
  <c r="B37" i="7"/>
  <c r="D37" i="7" s="1"/>
  <c r="B38" i="7"/>
  <c r="D38" i="7" s="1"/>
  <c r="B39" i="7"/>
  <c r="D39" i="7" s="1"/>
  <c r="B40" i="7"/>
  <c r="D40" i="7" s="1"/>
  <c r="B41" i="7"/>
  <c r="D41" i="7" s="1"/>
  <c r="B42" i="7"/>
  <c r="D42" i="7" s="1"/>
  <c r="B43" i="7"/>
  <c r="D43" i="7" s="1"/>
  <c r="B44" i="7"/>
  <c r="D44" i="7" s="1"/>
  <c r="B45" i="7"/>
  <c r="D45" i="7" s="1"/>
  <c r="B46" i="7"/>
  <c r="D46" i="7" s="1"/>
  <c r="B47" i="7"/>
  <c r="D47" i="7" s="1"/>
  <c r="B48" i="7"/>
  <c r="D48" i="7" s="1"/>
  <c r="B49" i="7"/>
  <c r="D49" i="7" s="1"/>
  <c r="B50" i="7"/>
  <c r="D50" i="7" s="1"/>
  <c r="B51" i="7"/>
  <c r="D51" i="7" s="1"/>
  <c r="B52" i="7"/>
  <c r="D52" i="7" s="1"/>
  <c r="B53" i="7"/>
  <c r="D53" i="7" s="1"/>
  <c r="B54" i="7"/>
  <c r="D54" i="7" s="1"/>
  <c r="B55" i="7"/>
  <c r="D55" i="7" s="1"/>
  <c r="B56" i="7"/>
  <c r="D56" i="7" s="1"/>
  <c r="B57" i="7"/>
  <c r="D57" i="7" s="1"/>
  <c r="B58" i="7"/>
  <c r="D58" i="7" s="1"/>
  <c r="B59" i="7"/>
  <c r="D59" i="7" s="1"/>
  <c r="B60" i="7"/>
  <c r="D60" i="7" s="1"/>
  <c r="B61" i="7"/>
  <c r="D61" i="7" s="1"/>
  <c r="B62" i="7"/>
  <c r="D62" i="7" s="1"/>
  <c r="B63" i="7"/>
  <c r="D63" i="7" s="1"/>
  <c r="B64" i="7"/>
  <c r="D64" i="7" s="1"/>
  <c r="B65" i="7"/>
  <c r="D65" i="7" s="1"/>
  <c r="B66" i="7"/>
  <c r="D66" i="7" s="1"/>
  <c r="B67" i="7"/>
  <c r="D67" i="7" s="1"/>
  <c r="B68" i="7"/>
  <c r="D68" i="7" s="1"/>
  <c r="B69" i="7"/>
  <c r="D69" i="7" s="1"/>
  <c r="B70" i="7"/>
  <c r="D70" i="7" s="1"/>
  <c r="B71" i="7"/>
  <c r="D71" i="7" s="1"/>
  <c r="B72" i="7"/>
  <c r="D72" i="7" s="1"/>
  <c r="B73" i="7"/>
  <c r="D73" i="7" s="1"/>
  <c r="B74" i="7"/>
  <c r="D74" i="7" s="1"/>
  <c r="B75" i="7"/>
  <c r="D75" i="7" s="1"/>
  <c r="B76" i="7"/>
  <c r="D76" i="7" s="1"/>
  <c r="B77" i="7"/>
  <c r="D77" i="7" s="1"/>
  <c r="B78" i="7"/>
  <c r="D78" i="7" s="1"/>
  <c r="B79" i="7"/>
  <c r="D79" i="7" s="1"/>
  <c r="B80" i="7"/>
  <c r="D80" i="7" s="1"/>
  <c r="B81" i="7"/>
  <c r="D81" i="7" s="1"/>
  <c r="B82" i="7"/>
  <c r="D82" i="7" s="1"/>
  <c r="B83" i="7"/>
  <c r="D83" i="7" s="1"/>
  <c r="B84" i="7"/>
  <c r="D84" i="7" s="1"/>
  <c r="B85" i="7"/>
  <c r="D85" i="7" s="1"/>
  <c r="B86" i="7"/>
  <c r="D86" i="7" s="1"/>
  <c r="B87" i="7"/>
  <c r="D87" i="7" s="1"/>
  <c r="B88" i="7"/>
  <c r="D88" i="7" s="1"/>
  <c r="B89" i="7"/>
  <c r="D89" i="7" s="1"/>
  <c r="B90" i="7"/>
  <c r="D90" i="7" s="1"/>
  <c r="B91" i="7"/>
  <c r="D91" i="7" s="1"/>
  <c r="B92" i="7"/>
  <c r="D92" i="7" s="1"/>
  <c r="B93" i="7"/>
  <c r="D93" i="7" s="1"/>
  <c r="B94" i="7"/>
  <c r="D94" i="7" s="1"/>
  <c r="B95" i="7"/>
  <c r="D95" i="7" s="1"/>
  <c r="B96" i="7"/>
  <c r="D96" i="7" s="1"/>
  <c r="B97" i="7"/>
  <c r="D97" i="7" s="1"/>
  <c r="B98" i="7"/>
  <c r="D98" i="7" s="1"/>
  <c r="B99" i="7"/>
  <c r="D99" i="7" s="1"/>
  <c r="B100" i="7"/>
  <c r="D100" i="7" s="1"/>
  <c r="B101" i="7"/>
  <c r="D101" i="7" s="1"/>
  <c r="B102" i="7"/>
  <c r="C102" i="7" s="1"/>
  <c r="B103" i="7"/>
  <c r="C103" i="7" s="1"/>
  <c r="B104" i="7"/>
  <c r="C104" i="7" s="1"/>
  <c r="B105" i="7"/>
  <c r="C105" i="7" s="1"/>
  <c r="B106" i="7"/>
  <c r="C106" i="7" s="1"/>
  <c r="B107" i="7"/>
  <c r="D107" i="7" s="1"/>
  <c r="B108" i="7"/>
  <c r="C108" i="7" s="1"/>
  <c r="B109" i="7"/>
  <c r="C109" i="7" s="1"/>
  <c r="B110" i="7"/>
  <c r="C110" i="7" s="1"/>
  <c r="B111" i="7"/>
  <c r="C111" i="7" s="1"/>
  <c r="B112" i="7"/>
  <c r="C112" i="7" s="1"/>
  <c r="B113" i="7"/>
  <c r="C113" i="7" s="1"/>
  <c r="B114" i="7"/>
  <c r="C114" i="7" s="1"/>
  <c r="B115" i="7"/>
  <c r="D115" i="7" s="1"/>
  <c r="B116" i="7"/>
  <c r="C116" i="7" s="1"/>
  <c r="B117" i="7"/>
  <c r="C117" i="7" s="1"/>
  <c r="B118" i="7"/>
  <c r="C118" i="7" s="1"/>
  <c r="B119" i="7"/>
  <c r="C119" i="7" s="1"/>
  <c r="B120" i="7"/>
  <c r="C120" i="7" s="1"/>
  <c r="B121" i="7"/>
  <c r="C121" i="7" s="1"/>
  <c r="B122" i="7"/>
  <c r="C122" i="7" s="1"/>
  <c r="B123" i="7"/>
  <c r="D123" i="7" s="1"/>
  <c r="B124" i="7"/>
  <c r="C124" i="7" s="1"/>
  <c r="B125" i="7"/>
  <c r="C125" i="7" s="1"/>
  <c r="B126" i="7"/>
  <c r="C126" i="7" s="1"/>
  <c r="B127" i="7"/>
  <c r="C127" i="7" s="1"/>
  <c r="B128" i="7"/>
  <c r="C128" i="7" s="1"/>
  <c r="B129" i="7"/>
  <c r="C129" i="7" s="1"/>
  <c r="B130" i="7"/>
  <c r="C130" i="7" s="1"/>
  <c r="B131" i="7"/>
  <c r="D131" i="7" s="1"/>
  <c r="B132" i="7"/>
  <c r="C132" i="7" s="1"/>
  <c r="B133" i="7"/>
  <c r="C133" i="7" s="1"/>
  <c r="B134" i="7"/>
  <c r="C134" i="7" s="1"/>
  <c r="B135" i="7"/>
  <c r="C135" i="7" s="1"/>
  <c r="B136" i="7"/>
  <c r="C136" i="7" s="1"/>
  <c r="B137" i="7"/>
  <c r="C137" i="7" s="1"/>
  <c r="B138" i="7"/>
  <c r="C138" i="7" s="1"/>
  <c r="B139" i="7"/>
  <c r="C139" i="7" s="1"/>
  <c r="B140" i="7"/>
  <c r="C140" i="7" s="1"/>
  <c r="B141" i="7"/>
  <c r="C141" i="7" s="1"/>
  <c r="B142" i="7"/>
  <c r="C142" i="7" s="1"/>
  <c r="B143" i="7"/>
  <c r="C143" i="7" s="1"/>
  <c r="B144" i="7"/>
  <c r="C144" i="7" s="1"/>
  <c r="B145" i="7"/>
  <c r="C145" i="7" s="1"/>
  <c r="B146" i="7"/>
  <c r="C146" i="7" s="1"/>
  <c r="B147" i="7"/>
  <c r="E147" i="7" s="1"/>
  <c r="B148" i="7"/>
  <c r="C148" i="7" s="1"/>
  <c r="B149" i="7"/>
  <c r="C149" i="7" s="1"/>
  <c r="B150" i="7"/>
  <c r="C150" i="7" s="1"/>
  <c r="B151" i="7"/>
  <c r="C151" i="7" s="1"/>
  <c r="B152" i="7"/>
  <c r="C152" i="7" s="1"/>
  <c r="B153" i="7"/>
  <c r="C153" i="7" s="1"/>
  <c r="B154" i="7"/>
  <c r="C154" i="7" s="1"/>
  <c r="B155" i="7"/>
  <c r="E155" i="7" s="1"/>
  <c r="B156" i="7"/>
  <c r="C156" i="7" s="1"/>
  <c r="B157" i="7"/>
  <c r="C157" i="7" s="1"/>
  <c r="B158" i="7"/>
  <c r="C158" i="7" s="1"/>
  <c r="B159" i="7"/>
  <c r="C159" i="7" s="1"/>
  <c r="B160" i="7"/>
  <c r="C160" i="7" s="1"/>
  <c r="B161" i="7"/>
  <c r="C161" i="7" s="1"/>
  <c r="B162" i="7"/>
  <c r="C162" i="7" s="1"/>
  <c r="B163" i="7"/>
  <c r="E163" i="7" s="1"/>
  <c r="B164" i="7"/>
  <c r="C164" i="7" s="1"/>
  <c r="B165" i="7"/>
  <c r="C165" i="7" s="1"/>
  <c r="B166" i="7"/>
  <c r="C166" i="7" s="1"/>
  <c r="B167" i="7"/>
  <c r="C167" i="7" s="1"/>
  <c r="B168" i="7"/>
  <c r="C168" i="7" s="1"/>
  <c r="B169" i="7"/>
  <c r="C169" i="7" s="1"/>
  <c r="B170" i="7"/>
  <c r="C170" i="7" s="1"/>
  <c r="B171" i="7"/>
  <c r="E171" i="7" s="1"/>
  <c r="B172" i="7"/>
  <c r="C172" i="7" s="1"/>
  <c r="B173" i="7"/>
  <c r="C173" i="7" s="1"/>
  <c r="B174" i="7"/>
  <c r="C174" i="7" s="1"/>
  <c r="B175" i="7"/>
  <c r="C175" i="7" s="1"/>
  <c r="B176" i="7"/>
  <c r="C176" i="7" s="1"/>
  <c r="B177" i="7"/>
  <c r="C177" i="7" s="1"/>
  <c r="B2" i="7"/>
  <c r="T6" i="1"/>
  <c r="I3" i="6"/>
  <c r="H4" i="6"/>
  <c r="G2" i="6"/>
  <c r="G5" i="6"/>
  <c r="N3" i="1"/>
  <c r="J2" i="6"/>
  <c r="J3" i="6"/>
  <c r="G9" i="6"/>
  <c r="N2" i="1"/>
  <c r="I6" i="6"/>
  <c r="H3" i="6"/>
  <c r="O3" i="1"/>
  <c r="H8" i="6"/>
  <c r="H9" i="6"/>
  <c r="H2" i="6"/>
  <c r="I5" i="6"/>
  <c r="I2" i="6"/>
  <c r="J8" i="6"/>
  <c r="N4" i="1"/>
  <c r="I7" i="6"/>
  <c r="G8" i="6"/>
  <c r="O4" i="1"/>
  <c r="I9" i="6"/>
  <c r="J4" i="6"/>
  <c r="G7" i="6"/>
  <c r="O2" i="1"/>
  <c r="H5" i="6"/>
  <c r="H6" i="6"/>
  <c r="I8" i="6"/>
  <c r="M3" i="1"/>
  <c r="M2" i="1"/>
  <c r="J7" i="6"/>
  <c r="J6" i="6"/>
  <c r="M4" i="1"/>
  <c r="J5" i="6"/>
  <c r="G6" i="6"/>
  <c r="I4" i="6"/>
  <c r="G3" i="6"/>
  <c r="G4" i="6"/>
  <c r="J9" i="6"/>
  <c r="H7" i="6"/>
  <c r="E160" i="7" l="1"/>
  <c r="E149" i="7"/>
  <c r="E176" i="7"/>
  <c r="D176" i="7"/>
  <c r="D136" i="7"/>
  <c r="C163" i="7"/>
  <c r="C131" i="7"/>
  <c r="D147" i="7"/>
  <c r="D171" i="7"/>
  <c r="D160" i="7"/>
  <c r="C147" i="7"/>
  <c r="C123" i="7"/>
  <c r="D104" i="7"/>
  <c r="C171" i="7"/>
  <c r="E157" i="7"/>
  <c r="E168" i="7"/>
  <c r="D155" i="7"/>
  <c r="D139" i="7"/>
  <c r="D128" i="7"/>
  <c r="C115" i="7"/>
  <c r="D168" i="7"/>
  <c r="C155" i="7"/>
  <c r="E165" i="7"/>
  <c r="E152" i="7"/>
  <c r="D144" i="7"/>
  <c r="D120" i="7"/>
  <c r="C107" i="7"/>
  <c r="D163" i="7"/>
  <c r="D173" i="7"/>
  <c r="E170" i="7"/>
  <c r="D165" i="7"/>
  <c r="E162" i="7"/>
  <c r="D157" i="7"/>
  <c r="E154" i="7"/>
  <c r="D149" i="7"/>
  <c r="D141" i="7"/>
  <c r="D133" i="7"/>
  <c r="D125" i="7"/>
  <c r="D117" i="7"/>
  <c r="D109" i="7"/>
  <c r="E175" i="7"/>
  <c r="D170" i="7"/>
  <c r="E167" i="7"/>
  <c r="D162" i="7"/>
  <c r="E159" i="7"/>
  <c r="D154" i="7"/>
  <c r="E151" i="7"/>
  <c r="D146" i="7"/>
  <c r="D138" i="7"/>
  <c r="D130" i="7"/>
  <c r="D122" i="7"/>
  <c r="D114" i="7"/>
  <c r="D106" i="7"/>
  <c r="D175" i="7"/>
  <c r="E172" i="7"/>
  <c r="D167" i="7"/>
  <c r="E164" i="7"/>
  <c r="D159" i="7"/>
  <c r="E156" i="7"/>
  <c r="E148" i="7"/>
  <c r="D143" i="7"/>
  <c r="D135" i="7"/>
  <c r="D127" i="7"/>
  <c r="D119" i="7"/>
  <c r="D111" i="7"/>
  <c r="D103" i="7"/>
  <c r="D151" i="7"/>
  <c r="E177" i="7"/>
  <c r="D172" i="7"/>
  <c r="E169" i="7"/>
  <c r="D164" i="7"/>
  <c r="E161" i="7"/>
  <c r="D156" i="7"/>
  <c r="E153" i="7"/>
  <c r="D148" i="7"/>
  <c r="D140" i="7"/>
  <c r="D132" i="7"/>
  <c r="D124" i="7"/>
  <c r="D116" i="7"/>
  <c r="D108" i="7"/>
  <c r="D177" i="7"/>
  <c r="E174" i="7"/>
  <c r="D169" i="7"/>
  <c r="E166" i="7"/>
  <c r="D161" i="7"/>
  <c r="E158" i="7"/>
  <c r="D153" i="7"/>
  <c r="E150" i="7"/>
  <c r="D145" i="7"/>
  <c r="D137" i="7"/>
  <c r="D129" i="7"/>
  <c r="D121" i="7"/>
  <c r="D113" i="7"/>
  <c r="D105" i="7"/>
  <c r="D174" i="7"/>
  <c r="D166" i="7"/>
  <c r="D158" i="7"/>
  <c r="D150" i="7"/>
  <c r="D142" i="7"/>
  <c r="D134" i="7"/>
  <c r="D126" i="7"/>
  <c r="D118" i="7"/>
  <c r="D110" i="7"/>
  <c r="D102" i="7"/>
  <c r="D5" i="1"/>
  <c r="G5" i="3"/>
  <c r="F5" i="3"/>
  <c r="S3" i="6" l="1"/>
  <c r="S4" i="6"/>
  <c r="B29" i="6" l="1"/>
  <c r="C29" i="6" s="1"/>
  <c r="B4" i="6"/>
  <c r="C4" i="6" s="1"/>
  <c r="B297" i="6"/>
  <c r="C297" i="6" s="1"/>
  <c r="B281" i="6"/>
  <c r="C281" i="6" s="1"/>
  <c r="B265" i="6"/>
  <c r="C265" i="6" s="1"/>
  <c r="B249" i="6"/>
  <c r="C249" i="6" s="1"/>
  <c r="B233" i="6"/>
  <c r="C233" i="6" s="1"/>
  <c r="B217" i="6"/>
  <c r="C217" i="6" s="1"/>
  <c r="B201" i="6"/>
  <c r="C201" i="6" s="1"/>
  <c r="B61" i="6"/>
  <c r="C61" i="6" s="1"/>
  <c r="B22" i="6"/>
  <c r="C22" i="6" s="1"/>
  <c r="B293" i="6"/>
  <c r="C293" i="6" s="1"/>
  <c r="B277" i="6"/>
  <c r="C277" i="6" s="1"/>
  <c r="B261" i="6"/>
  <c r="C261" i="6" s="1"/>
  <c r="B245" i="6"/>
  <c r="C245" i="6" s="1"/>
  <c r="B229" i="6"/>
  <c r="C229" i="6" s="1"/>
  <c r="B213" i="6"/>
  <c r="C213" i="6" s="1"/>
  <c r="B197" i="6"/>
  <c r="C197" i="6" s="1"/>
  <c r="B54" i="6"/>
  <c r="C54" i="6" s="1"/>
  <c r="B289" i="6"/>
  <c r="C289" i="6" s="1"/>
  <c r="B273" i="6"/>
  <c r="C273" i="6" s="1"/>
  <c r="B257" i="6"/>
  <c r="C257" i="6" s="1"/>
  <c r="B241" i="6"/>
  <c r="C241" i="6" s="1"/>
  <c r="B225" i="6"/>
  <c r="C225" i="6" s="1"/>
  <c r="B209" i="6"/>
  <c r="C209" i="6" s="1"/>
  <c r="B86" i="6"/>
  <c r="C86" i="6" s="1"/>
  <c r="B36" i="6"/>
  <c r="C36" i="6" s="1"/>
  <c r="B301" i="6"/>
  <c r="C301" i="6" s="1"/>
  <c r="B285" i="6"/>
  <c r="C285" i="6" s="1"/>
  <c r="B269" i="6"/>
  <c r="C269" i="6" s="1"/>
  <c r="B253" i="6"/>
  <c r="C253" i="6" s="1"/>
  <c r="B237" i="6"/>
  <c r="C237" i="6" s="1"/>
  <c r="B221" i="6"/>
  <c r="C221" i="6" s="1"/>
  <c r="B205" i="6"/>
  <c r="C205" i="6" s="1"/>
  <c r="B68" i="6"/>
  <c r="C68" i="6" s="1"/>
  <c r="B3" i="6"/>
  <c r="C3" i="6" s="1"/>
  <c r="B7" i="6"/>
  <c r="B11" i="6"/>
  <c r="C11" i="6" s="1"/>
  <c r="B15" i="6"/>
  <c r="C15" i="6" s="1"/>
  <c r="B19" i="6"/>
  <c r="C19" i="6" s="1"/>
  <c r="B23" i="6"/>
  <c r="C23" i="6" s="1"/>
  <c r="B27" i="6"/>
  <c r="C27" i="6" s="1"/>
  <c r="D29" i="6"/>
  <c r="E29" i="6" s="1"/>
  <c r="B31" i="6"/>
  <c r="C31" i="6" s="1"/>
  <c r="B35" i="6"/>
  <c r="C35" i="6" s="1"/>
  <c r="B39" i="6"/>
  <c r="B43" i="6"/>
  <c r="C43" i="6" s="1"/>
  <c r="B47" i="6"/>
  <c r="C47" i="6" s="1"/>
  <c r="B51" i="6"/>
  <c r="C51" i="6" s="1"/>
  <c r="B55" i="6"/>
  <c r="C55" i="6" s="1"/>
  <c r="B59" i="6"/>
  <c r="C59" i="6" s="1"/>
  <c r="B63" i="6"/>
  <c r="C63" i="6" s="1"/>
  <c r="B67" i="6"/>
  <c r="C67" i="6" s="1"/>
  <c r="B71" i="6"/>
  <c r="B75" i="6"/>
  <c r="C75" i="6" s="1"/>
  <c r="B79" i="6"/>
  <c r="C79" i="6" s="1"/>
  <c r="B83" i="6"/>
  <c r="C83" i="6" s="1"/>
  <c r="B87" i="6"/>
  <c r="C87" i="6" s="1"/>
  <c r="B88" i="6"/>
  <c r="C88" i="6" s="1"/>
  <c r="B89" i="6"/>
  <c r="C89" i="6" s="1"/>
  <c r="B90" i="6"/>
  <c r="C90" i="6" s="1"/>
  <c r="B91" i="6"/>
  <c r="B92" i="6"/>
  <c r="C92" i="6" s="1"/>
  <c r="B93" i="6"/>
  <c r="C93" i="6" s="1"/>
  <c r="B94" i="6"/>
  <c r="C94" i="6" s="1"/>
  <c r="B95" i="6"/>
  <c r="C95" i="6" s="1"/>
  <c r="B96" i="6"/>
  <c r="C96" i="6" s="1"/>
  <c r="B97" i="6"/>
  <c r="C97" i="6" s="1"/>
  <c r="B98" i="6"/>
  <c r="C98" i="6" s="1"/>
  <c r="B99" i="6"/>
  <c r="B100" i="6"/>
  <c r="C100" i="6" s="1"/>
  <c r="B101" i="6"/>
  <c r="C101" i="6" s="1"/>
  <c r="B102" i="6"/>
  <c r="C102" i="6" s="1"/>
  <c r="B103" i="6"/>
  <c r="C103" i="6" s="1"/>
  <c r="B104" i="6"/>
  <c r="C104" i="6" s="1"/>
  <c r="B105" i="6"/>
  <c r="C105" i="6" s="1"/>
  <c r="B106" i="6"/>
  <c r="C106" i="6" s="1"/>
  <c r="B107" i="6"/>
  <c r="B108" i="6"/>
  <c r="C108" i="6" s="1"/>
  <c r="B109" i="6"/>
  <c r="C109" i="6" s="1"/>
  <c r="B110" i="6"/>
  <c r="C110" i="6" s="1"/>
  <c r="B111" i="6"/>
  <c r="C111" i="6" s="1"/>
  <c r="B112" i="6"/>
  <c r="C112" i="6" s="1"/>
  <c r="B113" i="6"/>
  <c r="C113" i="6" s="1"/>
  <c r="B114" i="6"/>
  <c r="C114" i="6" s="1"/>
  <c r="B115" i="6"/>
  <c r="B116" i="6"/>
  <c r="C116" i="6" s="1"/>
  <c r="B117" i="6"/>
  <c r="C117" i="6" s="1"/>
  <c r="B118" i="6"/>
  <c r="C118" i="6" s="1"/>
  <c r="B119" i="6"/>
  <c r="C119" i="6" s="1"/>
  <c r="B120" i="6"/>
  <c r="C120" i="6" s="1"/>
  <c r="B121" i="6"/>
  <c r="C121" i="6" s="1"/>
  <c r="B122" i="6"/>
  <c r="C122" i="6" s="1"/>
  <c r="B123" i="6"/>
  <c r="B124" i="6"/>
  <c r="C124" i="6" s="1"/>
  <c r="B125" i="6"/>
  <c r="C125" i="6" s="1"/>
  <c r="B126" i="6"/>
  <c r="C126" i="6" s="1"/>
  <c r="B127" i="6"/>
  <c r="C127" i="6" s="1"/>
  <c r="B128" i="6"/>
  <c r="C128" i="6" s="1"/>
  <c r="B129" i="6"/>
  <c r="C129" i="6" s="1"/>
  <c r="B130" i="6"/>
  <c r="C130" i="6" s="1"/>
  <c r="B131" i="6"/>
  <c r="B132" i="6"/>
  <c r="C132" i="6" s="1"/>
  <c r="B133" i="6"/>
  <c r="C133" i="6" s="1"/>
  <c r="B134" i="6"/>
  <c r="C134" i="6" s="1"/>
  <c r="B135" i="6"/>
  <c r="C135" i="6" s="1"/>
  <c r="B136" i="6"/>
  <c r="C136" i="6" s="1"/>
  <c r="B137" i="6"/>
  <c r="C137" i="6" s="1"/>
  <c r="B138" i="6"/>
  <c r="C138" i="6" s="1"/>
  <c r="B139" i="6"/>
  <c r="B140" i="6"/>
  <c r="C140" i="6" s="1"/>
  <c r="B141" i="6"/>
  <c r="C141" i="6" s="1"/>
  <c r="B142" i="6"/>
  <c r="C142" i="6" s="1"/>
  <c r="B143" i="6"/>
  <c r="C143" i="6" s="1"/>
  <c r="B144" i="6"/>
  <c r="C144" i="6" s="1"/>
  <c r="B145" i="6"/>
  <c r="C145" i="6" s="1"/>
  <c r="B146" i="6"/>
  <c r="C146" i="6" s="1"/>
  <c r="B147" i="6"/>
  <c r="B148" i="6"/>
  <c r="C148" i="6" s="1"/>
  <c r="B149" i="6"/>
  <c r="C149" i="6" s="1"/>
  <c r="B150" i="6"/>
  <c r="C150" i="6" s="1"/>
  <c r="B151" i="6"/>
  <c r="C151" i="6" s="1"/>
  <c r="B152" i="6"/>
  <c r="C152" i="6" s="1"/>
  <c r="B153" i="6"/>
  <c r="C153" i="6" s="1"/>
  <c r="B154" i="6"/>
  <c r="C154" i="6" s="1"/>
  <c r="B155" i="6"/>
  <c r="B156" i="6"/>
  <c r="C156" i="6" s="1"/>
  <c r="B157" i="6"/>
  <c r="C157" i="6" s="1"/>
  <c r="B158" i="6"/>
  <c r="C158" i="6" s="1"/>
  <c r="B159" i="6"/>
  <c r="C159" i="6" s="1"/>
  <c r="B160" i="6"/>
  <c r="C160" i="6" s="1"/>
  <c r="B161" i="6"/>
  <c r="C161" i="6" s="1"/>
  <c r="B162" i="6"/>
  <c r="B163" i="6"/>
  <c r="C163" i="6" s="1"/>
  <c r="B164" i="6"/>
  <c r="B165" i="6"/>
  <c r="C165" i="6" s="1"/>
  <c r="B166" i="6"/>
  <c r="C166" i="6" s="1"/>
  <c r="B167" i="6"/>
  <c r="C167" i="6" s="1"/>
  <c r="B168" i="6"/>
  <c r="C168" i="6" s="1"/>
  <c r="B169" i="6"/>
  <c r="C169" i="6" s="1"/>
  <c r="B170" i="6"/>
  <c r="C170" i="6" s="1"/>
  <c r="B171" i="6"/>
  <c r="B172" i="6"/>
  <c r="C172" i="6" s="1"/>
  <c r="B173" i="6"/>
  <c r="C173" i="6" s="1"/>
  <c r="B174" i="6"/>
  <c r="C174" i="6" s="1"/>
  <c r="B175" i="6"/>
  <c r="C175" i="6" s="1"/>
  <c r="B176" i="6"/>
  <c r="C176" i="6" s="1"/>
  <c r="B177" i="6"/>
  <c r="C177" i="6" s="1"/>
  <c r="B178" i="6"/>
  <c r="B179" i="6"/>
  <c r="C179" i="6" s="1"/>
  <c r="B180" i="6"/>
  <c r="B181" i="6"/>
  <c r="C181" i="6" s="1"/>
  <c r="B182" i="6"/>
  <c r="C182" i="6" s="1"/>
  <c r="B183" i="6"/>
  <c r="C183" i="6" s="1"/>
  <c r="B184" i="6"/>
  <c r="C184" i="6" s="1"/>
  <c r="B185" i="6"/>
  <c r="C185" i="6" s="1"/>
  <c r="B186" i="6"/>
  <c r="C186" i="6" s="1"/>
  <c r="B187" i="6"/>
  <c r="B188" i="6"/>
  <c r="C188" i="6" s="1"/>
  <c r="B189" i="6"/>
  <c r="C189" i="6" s="1"/>
  <c r="B190" i="6"/>
  <c r="C190" i="6" s="1"/>
  <c r="B191" i="6"/>
  <c r="C191" i="6" s="1"/>
  <c r="B192" i="6"/>
  <c r="C192" i="6" s="1"/>
  <c r="B193" i="6"/>
  <c r="C193" i="6" s="1"/>
  <c r="B5" i="6"/>
  <c r="C5" i="6" s="1"/>
  <c r="B12" i="6"/>
  <c r="C12" i="6" s="1"/>
  <c r="B14" i="6"/>
  <c r="B21" i="6"/>
  <c r="C21" i="6" s="1"/>
  <c r="B28" i="6"/>
  <c r="C28" i="6" s="1"/>
  <c r="B30" i="6"/>
  <c r="C30" i="6" s="1"/>
  <c r="B37" i="6"/>
  <c r="C37" i="6" s="1"/>
  <c r="B44" i="6"/>
  <c r="C44" i="6" s="1"/>
  <c r="B46" i="6"/>
  <c r="B53" i="6"/>
  <c r="C53" i="6" s="1"/>
  <c r="B60" i="6"/>
  <c r="C60" i="6" s="1"/>
  <c r="B62" i="6"/>
  <c r="C62" i="6" s="1"/>
  <c r="B69" i="6"/>
  <c r="C69" i="6" s="1"/>
  <c r="B76" i="6"/>
  <c r="C76" i="6" s="1"/>
  <c r="B78" i="6"/>
  <c r="B85" i="6"/>
  <c r="C85" i="6" s="1"/>
  <c r="D201" i="6"/>
  <c r="E201" i="6" s="1"/>
  <c r="D213" i="6"/>
  <c r="E213" i="6" s="1"/>
  <c r="D221" i="6"/>
  <c r="E221" i="6" s="1"/>
  <c r="D265" i="6"/>
  <c r="E265" i="6" s="1"/>
  <c r="D273" i="6"/>
  <c r="E273" i="6" s="1"/>
  <c r="D285" i="6"/>
  <c r="E285" i="6" s="1"/>
  <c r="B2" i="6"/>
  <c r="C2" i="6" s="1"/>
  <c r="B9" i="6"/>
  <c r="C9" i="6" s="1"/>
  <c r="B16" i="6"/>
  <c r="C16" i="6" s="1"/>
  <c r="B18" i="6"/>
  <c r="C18" i="6" s="1"/>
  <c r="B25" i="6"/>
  <c r="C25" i="6" s="1"/>
  <c r="B32" i="6"/>
  <c r="B34" i="6"/>
  <c r="C34" i="6" s="1"/>
  <c r="B41" i="6"/>
  <c r="C41" i="6" s="1"/>
  <c r="B48" i="6"/>
  <c r="C48" i="6" s="1"/>
  <c r="B50" i="6"/>
  <c r="C50" i="6" s="1"/>
  <c r="D51" i="6"/>
  <c r="E51" i="6" s="1"/>
  <c r="B57" i="6"/>
  <c r="C57" i="6" s="1"/>
  <c r="B64" i="6"/>
  <c r="B66" i="6"/>
  <c r="C66" i="6" s="1"/>
  <c r="B73" i="6"/>
  <c r="C73" i="6" s="1"/>
  <c r="B80" i="6"/>
  <c r="C80" i="6" s="1"/>
  <c r="B82" i="6"/>
  <c r="C82" i="6" s="1"/>
  <c r="B302" i="6"/>
  <c r="C302" i="6" s="1"/>
  <c r="B298" i="6"/>
  <c r="C298" i="6" s="1"/>
  <c r="B294" i="6"/>
  <c r="C294" i="6" s="1"/>
  <c r="B290" i="6"/>
  <c r="C290" i="6" s="1"/>
  <c r="B286" i="6"/>
  <c r="C286" i="6" s="1"/>
  <c r="B282" i="6"/>
  <c r="C282" i="6" s="1"/>
  <c r="B278" i="6"/>
  <c r="C278" i="6" s="1"/>
  <c r="B274" i="6"/>
  <c r="C274" i="6" s="1"/>
  <c r="B270" i="6"/>
  <c r="C270" i="6" s="1"/>
  <c r="B266" i="6"/>
  <c r="C266" i="6" s="1"/>
  <c r="B262" i="6"/>
  <c r="C262" i="6" s="1"/>
  <c r="B258" i="6"/>
  <c r="C258" i="6" s="1"/>
  <c r="B254" i="6"/>
  <c r="C254" i="6" s="1"/>
  <c r="B250" i="6"/>
  <c r="C250" i="6" s="1"/>
  <c r="B246" i="6"/>
  <c r="C246" i="6" s="1"/>
  <c r="B242" i="6"/>
  <c r="C242" i="6" s="1"/>
  <c r="B238" i="6"/>
  <c r="C238" i="6" s="1"/>
  <c r="B234" i="6"/>
  <c r="C234" i="6" s="1"/>
  <c r="B230" i="6"/>
  <c r="C230" i="6" s="1"/>
  <c r="B226" i="6"/>
  <c r="C226" i="6" s="1"/>
  <c r="B222" i="6"/>
  <c r="C222" i="6" s="1"/>
  <c r="B218" i="6"/>
  <c r="C218" i="6" s="1"/>
  <c r="B214" i="6"/>
  <c r="C214" i="6" s="1"/>
  <c r="B210" i="6"/>
  <c r="C210" i="6" s="1"/>
  <c r="B206" i="6"/>
  <c r="C206" i="6" s="1"/>
  <c r="B202" i="6"/>
  <c r="C202" i="6" s="1"/>
  <c r="B198" i="6"/>
  <c r="C198" i="6" s="1"/>
  <c r="B194" i="6"/>
  <c r="C194" i="6" s="1"/>
  <c r="D183" i="6"/>
  <c r="E183" i="6" s="1"/>
  <c r="D146" i="6"/>
  <c r="E146" i="6" s="1"/>
  <c r="D114" i="6"/>
  <c r="E114" i="6" s="1"/>
  <c r="B81" i="6"/>
  <c r="C81" i="6" s="1"/>
  <c r="B74" i="6"/>
  <c r="C74" i="6" s="1"/>
  <c r="B56" i="6"/>
  <c r="C56" i="6" s="1"/>
  <c r="B49" i="6"/>
  <c r="C49" i="6" s="1"/>
  <c r="B42" i="6"/>
  <c r="C42" i="6" s="1"/>
  <c r="B24" i="6"/>
  <c r="C24" i="6" s="1"/>
  <c r="B17" i="6"/>
  <c r="C17" i="6" s="1"/>
  <c r="B10" i="6"/>
  <c r="C10" i="6" s="1"/>
  <c r="B299" i="6"/>
  <c r="C299" i="6" s="1"/>
  <c r="B295" i="6"/>
  <c r="C295" i="6" s="1"/>
  <c r="B291" i="6"/>
  <c r="C291" i="6" s="1"/>
  <c r="B287" i="6"/>
  <c r="C287" i="6" s="1"/>
  <c r="B283" i="6"/>
  <c r="C283" i="6" s="1"/>
  <c r="B279" i="6"/>
  <c r="C279" i="6" s="1"/>
  <c r="B275" i="6"/>
  <c r="C275" i="6" s="1"/>
  <c r="B271" i="6"/>
  <c r="C271" i="6" s="1"/>
  <c r="B267" i="6"/>
  <c r="C267" i="6" s="1"/>
  <c r="B263" i="6"/>
  <c r="C263" i="6" s="1"/>
  <c r="B259" i="6"/>
  <c r="C259" i="6" s="1"/>
  <c r="B255" i="6"/>
  <c r="C255" i="6" s="1"/>
  <c r="B251" i="6"/>
  <c r="C251" i="6" s="1"/>
  <c r="B247" i="6"/>
  <c r="C247" i="6" s="1"/>
  <c r="B243" i="6"/>
  <c r="C243" i="6" s="1"/>
  <c r="B239" i="6"/>
  <c r="C239" i="6" s="1"/>
  <c r="B235" i="6"/>
  <c r="C235" i="6" s="1"/>
  <c r="B231" i="6"/>
  <c r="C231" i="6" s="1"/>
  <c r="B227" i="6"/>
  <c r="C227" i="6" s="1"/>
  <c r="B223" i="6"/>
  <c r="C223" i="6" s="1"/>
  <c r="B219" i="6"/>
  <c r="C219" i="6" s="1"/>
  <c r="B215" i="6"/>
  <c r="C215" i="6" s="1"/>
  <c r="B211" i="6"/>
  <c r="C211" i="6" s="1"/>
  <c r="B207" i="6"/>
  <c r="C207" i="6" s="1"/>
  <c r="B203" i="6"/>
  <c r="C203" i="6" s="1"/>
  <c r="B199" i="6"/>
  <c r="C199" i="6" s="1"/>
  <c r="B195" i="6"/>
  <c r="C195" i="6" s="1"/>
  <c r="D186" i="6"/>
  <c r="E186" i="6" s="1"/>
  <c r="D179" i="6"/>
  <c r="E179" i="6" s="1"/>
  <c r="D163" i="6"/>
  <c r="E163" i="6" s="1"/>
  <c r="D159" i="6"/>
  <c r="E159" i="6" s="1"/>
  <c r="D143" i="6"/>
  <c r="E143" i="6" s="1"/>
  <c r="D135" i="6"/>
  <c r="E135" i="6" s="1"/>
  <c r="D127" i="6"/>
  <c r="E127" i="6" s="1"/>
  <c r="D111" i="6"/>
  <c r="E111" i="6" s="1"/>
  <c r="D103" i="6"/>
  <c r="E103" i="6" s="1"/>
  <c r="D95" i="6"/>
  <c r="E95" i="6" s="1"/>
  <c r="B84" i="6"/>
  <c r="C84" i="6" s="1"/>
  <c r="D80" i="6"/>
  <c r="E80" i="6" s="1"/>
  <c r="B77" i="6"/>
  <c r="C77" i="6" s="1"/>
  <c r="B70" i="6"/>
  <c r="C70" i="6" s="1"/>
  <c r="D55" i="6"/>
  <c r="E55" i="6" s="1"/>
  <c r="B52" i="6"/>
  <c r="C52" i="6" s="1"/>
  <c r="B45" i="6"/>
  <c r="C45" i="6" s="1"/>
  <c r="B38" i="6"/>
  <c r="C38" i="6" s="1"/>
  <c r="D30" i="6"/>
  <c r="E30" i="6" s="1"/>
  <c r="B20" i="6"/>
  <c r="C20" i="6" s="1"/>
  <c r="D16" i="6"/>
  <c r="E16" i="6" s="1"/>
  <c r="B13" i="6"/>
  <c r="C13" i="6" s="1"/>
  <c r="B6" i="6"/>
  <c r="C6" i="6" s="1"/>
  <c r="B300" i="6"/>
  <c r="C300" i="6" s="1"/>
  <c r="B296" i="6"/>
  <c r="C296" i="6" s="1"/>
  <c r="B292" i="6"/>
  <c r="C292" i="6" s="1"/>
  <c r="B288" i="6"/>
  <c r="C288" i="6" s="1"/>
  <c r="B284" i="6"/>
  <c r="C284" i="6" s="1"/>
  <c r="B280" i="6"/>
  <c r="C280" i="6" s="1"/>
  <c r="B276" i="6"/>
  <c r="C276" i="6" s="1"/>
  <c r="B272" i="6"/>
  <c r="C272" i="6" s="1"/>
  <c r="B268" i="6"/>
  <c r="C268" i="6" s="1"/>
  <c r="B264" i="6"/>
  <c r="C264" i="6" s="1"/>
  <c r="B260" i="6"/>
  <c r="C260" i="6" s="1"/>
  <c r="B256" i="6"/>
  <c r="C256" i="6" s="1"/>
  <c r="B252" i="6"/>
  <c r="C252" i="6" s="1"/>
  <c r="B248" i="6"/>
  <c r="C248" i="6" s="1"/>
  <c r="B244" i="6"/>
  <c r="C244" i="6" s="1"/>
  <c r="B240" i="6"/>
  <c r="C240" i="6" s="1"/>
  <c r="B236" i="6"/>
  <c r="C236" i="6" s="1"/>
  <c r="B232" i="6"/>
  <c r="C232" i="6" s="1"/>
  <c r="B228" i="6"/>
  <c r="C228" i="6" s="1"/>
  <c r="B224" i="6"/>
  <c r="C224" i="6" s="1"/>
  <c r="B220" i="6"/>
  <c r="C220" i="6" s="1"/>
  <c r="B216" i="6"/>
  <c r="C216" i="6" s="1"/>
  <c r="B212" i="6"/>
  <c r="C212" i="6" s="1"/>
  <c r="B208" i="6"/>
  <c r="C208" i="6" s="1"/>
  <c r="B204" i="6"/>
  <c r="C204" i="6" s="1"/>
  <c r="B200" i="6"/>
  <c r="C200" i="6" s="1"/>
  <c r="B196" i="6"/>
  <c r="C196" i="6" s="1"/>
  <c r="D175" i="6"/>
  <c r="E175" i="6" s="1"/>
  <c r="D142" i="6"/>
  <c r="E142" i="6" s="1"/>
  <c r="D110" i="6"/>
  <c r="E110" i="6" s="1"/>
  <c r="B72" i="6"/>
  <c r="C72" i="6" s="1"/>
  <c r="B65" i="6"/>
  <c r="C65" i="6" s="1"/>
  <c r="B58" i="6"/>
  <c r="C58" i="6" s="1"/>
  <c r="B40" i="6"/>
  <c r="C40" i="6" s="1"/>
  <c r="B33" i="6"/>
  <c r="C33" i="6" s="1"/>
  <c r="B26" i="6"/>
  <c r="C26" i="6" s="1"/>
  <c r="B8" i="6"/>
  <c r="C8" i="6" s="1"/>
  <c r="D4" i="6"/>
  <c r="E4" i="6" s="1"/>
  <c r="O37" i="5"/>
  <c r="O36" i="5"/>
  <c r="L1" i="5"/>
  <c r="Q3" i="5" s="1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51" i="5"/>
  <c r="L53" i="5"/>
  <c r="L57" i="5"/>
  <c r="L73" i="5"/>
  <c r="L76" i="5"/>
  <c r="L77" i="5"/>
  <c r="L80" i="5"/>
  <c r="L81" i="5"/>
  <c r="L84" i="5"/>
  <c r="L85" i="5"/>
  <c r="L88" i="5"/>
  <c r="L89" i="5"/>
  <c r="L92" i="5"/>
  <c r="L93" i="5"/>
  <c r="L96" i="5"/>
  <c r="L97" i="5"/>
  <c r="L100" i="5"/>
  <c r="L101" i="5"/>
  <c r="L104" i="5"/>
  <c r="L105" i="5"/>
  <c r="L108" i="5"/>
  <c r="L109" i="5"/>
  <c r="L112" i="5"/>
  <c r="L113" i="5"/>
  <c r="L2" i="5"/>
  <c r="O2" i="5"/>
  <c r="O3" i="5" s="1"/>
  <c r="N4" i="5"/>
  <c r="N3" i="5"/>
  <c r="B14" i="5"/>
  <c r="C13" i="5"/>
  <c r="B18" i="5"/>
  <c r="A18" i="5"/>
  <c r="A11" i="5"/>
  <c r="B17" i="5" l="1"/>
  <c r="O38" i="5"/>
  <c r="H53" i="5"/>
  <c r="H12" i="5"/>
  <c r="K4" i="5"/>
  <c r="K79" i="5"/>
  <c r="L79" i="5" s="1"/>
  <c r="K87" i="5"/>
  <c r="L87" i="5" s="1"/>
  <c r="K95" i="5"/>
  <c r="L95" i="5" s="1"/>
  <c r="K103" i="5"/>
  <c r="L103" i="5" s="1"/>
  <c r="K111" i="5"/>
  <c r="L111" i="5" s="1"/>
  <c r="K119" i="5"/>
  <c r="L119" i="5" s="1"/>
  <c r="K127" i="5"/>
  <c r="L127" i="5" s="1"/>
  <c r="K135" i="5"/>
  <c r="L135" i="5" s="1"/>
  <c r="K143" i="5"/>
  <c r="L143" i="5" s="1"/>
  <c r="K151" i="5"/>
  <c r="L151" i="5" s="1"/>
  <c r="K159" i="5"/>
  <c r="L159" i="5" s="1"/>
  <c r="K167" i="5"/>
  <c r="L167" i="5" s="1"/>
  <c r="K175" i="5"/>
  <c r="L175" i="5" s="1"/>
  <c r="K15" i="5"/>
  <c r="K37" i="5"/>
  <c r="K58" i="5"/>
  <c r="L58" i="5" s="1"/>
  <c r="K62" i="5"/>
  <c r="L62" i="5" s="1"/>
  <c r="K98" i="5"/>
  <c r="L98" i="5" s="1"/>
  <c r="K130" i="5"/>
  <c r="L130" i="5" s="1"/>
  <c r="K154" i="5"/>
  <c r="L154" i="5" s="1"/>
  <c r="K85" i="5"/>
  <c r="K109" i="5"/>
  <c r="K133" i="5"/>
  <c r="L133" i="5" s="1"/>
  <c r="K165" i="5"/>
  <c r="L165" i="5" s="1"/>
  <c r="K10" i="5"/>
  <c r="K78" i="5"/>
  <c r="L78" i="5" s="1"/>
  <c r="K110" i="5"/>
  <c r="L110" i="5" s="1"/>
  <c r="K134" i="5"/>
  <c r="L134" i="5" s="1"/>
  <c r="K166" i="5"/>
  <c r="L166" i="5" s="1"/>
  <c r="K14" i="5"/>
  <c r="K80" i="5"/>
  <c r="K88" i="5"/>
  <c r="K96" i="5"/>
  <c r="K104" i="5"/>
  <c r="K112" i="5"/>
  <c r="K120" i="5"/>
  <c r="L120" i="5" s="1"/>
  <c r="K128" i="5"/>
  <c r="L128" i="5" s="1"/>
  <c r="K136" i="5"/>
  <c r="L136" i="5" s="1"/>
  <c r="K144" i="5"/>
  <c r="L144" i="5" s="1"/>
  <c r="K152" i="5"/>
  <c r="L152" i="5" s="1"/>
  <c r="K160" i="5"/>
  <c r="L160" i="5" s="1"/>
  <c r="K168" i="5"/>
  <c r="L168" i="5" s="1"/>
  <c r="K176" i="5"/>
  <c r="L176" i="5" s="1"/>
  <c r="K19" i="5"/>
  <c r="K41" i="5"/>
  <c r="K74" i="5"/>
  <c r="L74" i="5" s="1"/>
  <c r="K90" i="5"/>
  <c r="L90" i="5" s="1"/>
  <c r="K106" i="5"/>
  <c r="L106" i="5" s="1"/>
  <c r="K122" i="5"/>
  <c r="L122" i="5" s="1"/>
  <c r="K146" i="5"/>
  <c r="L146" i="5" s="1"/>
  <c r="K170" i="5"/>
  <c r="L170" i="5" s="1"/>
  <c r="K46" i="5"/>
  <c r="K93" i="5"/>
  <c r="K149" i="5"/>
  <c r="L149" i="5" s="1"/>
  <c r="K53" i="5"/>
  <c r="K142" i="5"/>
  <c r="L142" i="5" s="1"/>
  <c r="K73" i="5"/>
  <c r="K81" i="5"/>
  <c r="K89" i="5"/>
  <c r="K97" i="5"/>
  <c r="K105" i="5"/>
  <c r="K113" i="5"/>
  <c r="K121" i="5"/>
  <c r="L121" i="5" s="1"/>
  <c r="K129" i="5"/>
  <c r="L129" i="5" s="1"/>
  <c r="K137" i="5"/>
  <c r="L137" i="5" s="1"/>
  <c r="K145" i="5"/>
  <c r="L145" i="5" s="1"/>
  <c r="K153" i="5"/>
  <c r="L153" i="5" s="1"/>
  <c r="K161" i="5"/>
  <c r="L161" i="5" s="1"/>
  <c r="K169" i="5"/>
  <c r="L169" i="5" s="1"/>
  <c r="K177" i="5"/>
  <c r="L177" i="5" s="1"/>
  <c r="K21" i="5"/>
  <c r="K42" i="5"/>
  <c r="K63" i="5"/>
  <c r="L63" i="5" s="1"/>
  <c r="K82" i="5"/>
  <c r="L82" i="5" s="1"/>
  <c r="K114" i="5"/>
  <c r="L114" i="5" s="1"/>
  <c r="K138" i="5"/>
  <c r="L138" i="5" s="1"/>
  <c r="K162" i="5"/>
  <c r="L162" i="5" s="1"/>
  <c r="K25" i="5"/>
  <c r="K67" i="5"/>
  <c r="L67" i="5" s="1"/>
  <c r="K117" i="5"/>
  <c r="L117" i="5" s="1"/>
  <c r="K173" i="5"/>
  <c r="L173" i="5" s="1"/>
  <c r="K94" i="5"/>
  <c r="L94" i="5" s="1"/>
  <c r="K150" i="5"/>
  <c r="L150" i="5" s="1"/>
  <c r="K57" i="5"/>
  <c r="K75" i="5"/>
  <c r="L75" i="5" s="1"/>
  <c r="K83" i="5"/>
  <c r="L83" i="5" s="1"/>
  <c r="K91" i="5"/>
  <c r="L91" i="5" s="1"/>
  <c r="K99" i="5"/>
  <c r="L99" i="5" s="1"/>
  <c r="K107" i="5"/>
  <c r="L107" i="5" s="1"/>
  <c r="K115" i="5"/>
  <c r="L115" i="5" s="1"/>
  <c r="K123" i="5"/>
  <c r="L123" i="5" s="1"/>
  <c r="K131" i="5"/>
  <c r="L131" i="5" s="1"/>
  <c r="K139" i="5"/>
  <c r="L139" i="5" s="1"/>
  <c r="K147" i="5"/>
  <c r="L147" i="5" s="1"/>
  <c r="K155" i="5"/>
  <c r="L155" i="5" s="1"/>
  <c r="K163" i="5"/>
  <c r="L163" i="5" s="1"/>
  <c r="K171" i="5"/>
  <c r="L171" i="5" s="1"/>
  <c r="K5" i="5"/>
  <c r="K26" i="5"/>
  <c r="K47" i="5"/>
  <c r="L47" i="5" s="1"/>
  <c r="K69" i="5"/>
  <c r="L69" i="5" s="1"/>
  <c r="K141" i="5"/>
  <c r="L141" i="5" s="1"/>
  <c r="K118" i="5"/>
  <c r="L118" i="5" s="1"/>
  <c r="K174" i="5"/>
  <c r="L174" i="5" s="1"/>
  <c r="K76" i="5"/>
  <c r="K84" i="5"/>
  <c r="K92" i="5"/>
  <c r="K100" i="5"/>
  <c r="K108" i="5"/>
  <c r="K116" i="5"/>
  <c r="L116" i="5" s="1"/>
  <c r="K124" i="5"/>
  <c r="L124" i="5" s="1"/>
  <c r="K132" i="5"/>
  <c r="L132" i="5" s="1"/>
  <c r="K140" i="5"/>
  <c r="L140" i="5" s="1"/>
  <c r="K148" i="5"/>
  <c r="L148" i="5" s="1"/>
  <c r="K156" i="5"/>
  <c r="L156" i="5" s="1"/>
  <c r="K164" i="5"/>
  <c r="L164" i="5" s="1"/>
  <c r="K172" i="5"/>
  <c r="L172" i="5" s="1"/>
  <c r="K9" i="5"/>
  <c r="K30" i="5"/>
  <c r="K51" i="5"/>
  <c r="K77" i="5"/>
  <c r="K101" i="5"/>
  <c r="K125" i="5"/>
  <c r="L125" i="5" s="1"/>
  <c r="K157" i="5"/>
  <c r="L157" i="5" s="1"/>
  <c r="K31" i="5"/>
  <c r="K86" i="5"/>
  <c r="L86" i="5" s="1"/>
  <c r="K102" i="5"/>
  <c r="L102" i="5" s="1"/>
  <c r="K126" i="5"/>
  <c r="L126" i="5" s="1"/>
  <c r="K158" i="5"/>
  <c r="L158" i="5" s="1"/>
  <c r="K35" i="5"/>
  <c r="H69" i="5"/>
  <c r="O4" i="5"/>
  <c r="D165" i="6"/>
  <c r="E165" i="6" s="1"/>
  <c r="D101" i="6"/>
  <c r="E101" i="6" s="1"/>
  <c r="H19" i="5"/>
  <c r="D19" i="6"/>
  <c r="E19" i="6" s="1"/>
  <c r="D233" i="6"/>
  <c r="E233" i="6" s="1"/>
  <c r="D148" i="6"/>
  <c r="E148" i="6" s="1"/>
  <c r="R3" i="5"/>
  <c r="S8" i="5" s="1"/>
  <c r="D116" i="6"/>
  <c r="E116" i="6" s="1"/>
  <c r="D217" i="6"/>
  <c r="E217" i="6" s="1"/>
  <c r="D301" i="6"/>
  <c r="E301" i="6" s="1"/>
  <c r="D281" i="6"/>
  <c r="E281" i="6" s="1"/>
  <c r="D258" i="6"/>
  <c r="E258" i="6" s="1"/>
  <c r="D229" i="6"/>
  <c r="E229" i="6" s="1"/>
  <c r="D149" i="6"/>
  <c r="E149" i="6" s="1"/>
  <c r="D31" i="6"/>
  <c r="E31" i="6" s="1"/>
  <c r="D82" i="6"/>
  <c r="E82" i="6" s="1"/>
  <c r="D34" i="6"/>
  <c r="E34" i="6" s="1"/>
  <c r="D176" i="6"/>
  <c r="E176" i="6" s="1"/>
  <c r="D83" i="6"/>
  <c r="E83" i="6" s="1"/>
  <c r="D293" i="6"/>
  <c r="E293" i="6" s="1"/>
  <c r="D277" i="6"/>
  <c r="E277" i="6" s="1"/>
  <c r="D245" i="6"/>
  <c r="E245" i="6" s="1"/>
  <c r="D225" i="6"/>
  <c r="E225" i="6" s="1"/>
  <c r="D209" i="6"/>
  <c r="E209" i="6" s="1"/>
  <c r="D133" i="6"/>
  <c r="E133" i="6" s="1"/>
  <c r="D79" i="6"/>
  <c r="E79" i="6" s="1"/>
  <c r="D63" i="6"/>
  <c r="E63" i="6" s="1"/>
  <c r="D289" i="6"/>
  <c r="E289" i="6" s="1"/>
  <c r="D237" i="6"/>
  <c r="E237" i="6" s="1"/>
  <c r="D117" i="6"/>
  <c r="E117" i="6" s="1"/>
  <c r="D68" i="6"/>
  <c r="E68" i="6" s="1"/>
  <c r="D18" i="6"/>
  <c r="E18" i="6" s="1"/>
  <c r="D160" i="6"/>
  <c r="E160" i="6" s="1"/>
  <c r="D128" i="6"/>
  <c r="E128" i="6" s="1"/>
  <c r="D96" i="6"/>
  <c r="E96" i="6" s="1"/>
  <c r="D274" i="6"/>
  <c r="E274" i="6" s="1"/>
  <c r="D253" i="6"/>
  <c r="E253" i="6" s="1"/>
  <c r="D15" i="6"/>
  <c r="E15" i="6" s="1"/>
  <c r="D144" i="6"/>
  <c r="E144" i="6" s="1"/>
  <c r="D112" i="6"/>
  <c r="E112" i="6" s="1"/>
  <c r="D297" i="6"/>
  <c r="E297" i="6" s="1"/>
  <c r="D242" i="6"/>
  <c r="E242" i="6" s="1"/>
  <c r="D54" i="6"/>
  <c r="E54" i="6" s="1"/>
  <c r="D22" i="6"/>
  <c r="E22" i="6" s="1"/>
  <c r="D36" i="6"/>
  <c r="E36" i="6" s="1"/>
  <c r="D192" i="6"/>
  <c r="E192" i="6" s="1"/>
  <c r="D132" i="6"/>
  <c r="E132" i="6" s="1"/>
  <c r="D100" i="6"/>
  <c r="E100" i="6" s="1"/>
  <c r="D60" i="6"/>
  <c r="E60" i="6" s="1"/>
  <c r="D241" i="6"/>
  <c r="E241" i="6" s="1"/>
  <c r="D58" i="6"/>
  <c r="E58" i="6" s="1"/>
  <c r="D288" i="6"/>
  <c r="E288" i="6" s="1"/>
  <c r="D224" i="6"/>
  <c r="E224" i="6" s="1"/>
  <c r="D210" i="6"/>
  <c r="E210" i="6" s="1"/>
  <c r="D194" i="6"/>
  <c r="E194" i="6" s="1"/>
  <c r="D84" i="6"/>
  <c r="E84" i="6" s="1"/>
  <c r="D290" i="6"/>
  <c r="E290" i="6" s="1"/>
  <c r="D282" i="6"/>
  <c r="E282" i="6" s="1"/>
  <c r="D256" i="6"/>
  <c r="E256" i="6" s="1"/>
  <c r="D33" i="6"/>
  <c r="E33" i="6" s="1"/>
  <c r="D25" i="6"/>
  <c r="E25" i="6" s="1"/>
  <c r="D21" i="6"/>
  <c r="E21" i="6" s="1"/>
  <c r="D2" i="6"/>
  <c r="E2" i="6" s="1"/>
  <c r="D66" i="6"/>
  <c r="E66" i="6" s="1"/>
  <c r="D298" i="6"/>
  <c r="E298" i="6" s="1"/>
  <c r="D272" i="6"/>
  <c r="E272" i="6" s="1"/>
  <c r="D240" i="6"/>
  <c r="E240" i="6" s="1"/>
  <c r="D226" i="6"/>
  <c r="E226" i="6" s="1"/>
  <c r="D208" i="6"/>
  <c r="E208" i="6" s="1"/>
  <c r="D57" i="6"/>
  <c r="E57" i="6" s="1"/>
  <c r="D230" i="6"/>
  <c r="E230" i="6" s="1"/>
  <c r="D214" i="6"/>
  <c r="E214" i="6" s="1"/>
  <c r="D118" i="6"/>
  <c r="E118" i="6" s="1"/>
  <c r="D150" i="6"/>
  <c r="E150" i="6" s="1"/>
  <c r="D182" i="6"/>
  <c r="E182" i="6" s="1"/>
  <c r="D90" i="6"/>
  <c r="E90" i="6" s="1"/>
  <c r="D122" i="6"/>
  <c r="E122" i="6" s="1"/>
  <c r="D154" i="6"/>
  <c r="E154" i="6" s="1"/>
  <c r="D190" i="6"/>
  <c r="E190" i="6" s="1"/>
  <c r="D42" i="6"/>
  <c r="E42" i="6" s="1"/>
  <c r="D28" i="6"/>
  <c r="E28" i="6" s="1"/>
  <c r="D269" i="6"/>
  <c r="E269" i="6" s="1"/>
  <c r="D261" i="6"/>
  <c r="E261" i="6" s="1"/>
  <c r="D205" i="6"/>
  <c r="E205" i="6" s="1"/>
  <c r="D197" i="6"/>
  <c r="E197" i="6" s="1"/>
  <c r="D86" i="6"/>
  <c r="E86" i="6" s="1"/>
  <c r="D294" i="6"/>
  <c r="E294" i="6" s="1"/>
  <c r="D126" i="6"/>
  <c r="E126" i="6" s="1"/>
  <c r="D98" i="6"/>
  <c r="E98" i="6" s="1"/>
  <c r="D130" i="6"/>
  <c r="E130" i="6" s="1"/>
  <c r="D174" i="6"/>
  <c r="E174" i="6" s="1"/>
  <c r="D10" i="6"/>
  <c r="E10" i="6" s="1"/>
  <c r="D266" i="6"/>
  <c r="E266" i="6" s="1"/>
  <c r="D250" i="6"/>
  <c r="E250" i="6" s="1"/>
  <c r="D234" i="6"/>
  <c r="E234" i="6" s="1"/>
  <c r="D218" i="6"/>
  <c r="E218" i="6" s="1"/>
  <c r="D202" i="6"/>
  <c r="E202" i="6" s="1"/>
  <c r="D72" i="6"/>
  <c r="E72" i="6" s="1"/>
  <c r="D47" i="6"/>
  <c r="E47" i="6" s="1"/>
  <c r="D8" i="6"/>
  <c r="E8" i="6" s="1"/>
  <c r="D61" i="6"/>
  <c r="E61" i="6" s="1"/>
  <c r="D278" i="6"/>
  <c r="E278" i="6" s="1"/>
  <c r="D262" i="6"/>
  <c r="E262" i="6" s="1"/>
  <c r="D246" i="6"/>
  <c r="E246" i="6" s="1"/>
  <c r="D198" i="6"/>
  <c r="E198" i="6" s="1"/>
  <c r="D94" i="6"/>
  <c r="E94" i="6" s="1"/>
  <c r="D158" i="6"/>
  <c r="E158" i="6" s="1"/>
  <c r="D170" i="6"/>
  <c r="E170" i="6" s="1"/>
  <c r="D102" i="6"/>
  <c r="E102" i="6" s="1"/>
  <c r="D134" i="6"/>
  <c r="E134" i="6" s="1"/>
  <c r="D166" i="6"/>
  <c r="E166" i="6" s="1"/>
  <c r="D20" i="6"/>
  <c r="E20" i="6" s="1"/>
  <c r="D106" i="6"/>
  <c r="E106" i="6" s="1"/>
  <c r="D138" i="6"/>
  <c r="E138" i="6" s="1"/>
  <c r="D74" i="6"/>
  <c r="E74" i="6" s="1"/>
  <c r="D257" i="6"/>
  <c r="E257" i="6" s="1"/>
  <c r="D249" i="6"/>
  <c r="E249" i="6" s="1"/>
  <c r="D181" i="6"/>
  <c r="E181" i="6" s="1"/>
  <c r="D70" i="6"/>
  <c r="E70" i="6" s="1"/>
  <c r="D6" i="6"/>
  <c r="E6" i="6" s="1"/>
  <c r="D49" i="6"/>
  <c r="E49" i="6" s="1"/>
  <c r="C64" i="6"/>
  <c r="D64" i="6"/>
  <c r="E64" i="6" s="1"/>
  <c r="C32" i="6"/>
  <c r="D32" i="6"/>
  <c r="E32" i="6" s="1"/>
  <c r="D302" i="6"/>
  <c r="E302" i="6" s="1"/>
  <c r="D286" i="6"/>
  <c r="E286" i="6" s="1"/>
  <c r="D270" i="6"/>
  <c r="E270" i="6" s="1"/>
  <c r="D254" i="6"/>
  <c r="E254" i="6" s="1"/>
  <c r="D238" i="6"/>
  <c r="E238" i="6" s="1"/>
  <c r="D222" i="6"/>
  <c r="E222" i="6" s="1"/>
  <c r="D206" i="6"/>
  <c r="E206" i="6" s="1"/>
  <c r="D43" i="6"/>
  <c r="E43" i="6" s="1"/>
  <c r="D59" i="6"/>
  <c r="E59" i="6" s="1"/>
  <c r="D193" i="6"/>
  <c r="E193" i="6" s="1"/>
  <c r="D177" i="6"/>
  <c r="E177" i="6" s="1"/>
  <c r="D161" i="6"/>
  <c r="E161" i="6" s="1"/>
  <c r="D145" i="6"/>
  <c r="E145" i="6" s="1"/>
  <c r="D129" i="6"/>
  <c r="E129" i="6" s="1"/>
  <c r="D113" i="6"/>
  <c r="E113" i="6" s="1"/>
  <c r="D97" i="6"/>
  <c r="E97" i="6" s="1"/>
  <c r="D40" i="6"/>
  <c r="E40" i="6" s="1"/>
  <c r="C180" i="6"/>
  <c r="D180" i="6"/>
  <c r="E180" i="6" s="1"/>
  <c r="C164" i="6"/>
  <c r="D164" i="6"/>
  <c r="E164" i="6" s="1"/>
  <c r="D81" i="6"/>
  <c r="E81" i="6" s="1"/>
  <c r="D73" i="6"/>
  <c r="E73" i="6" s="1"/>
  <c r="D65" i="6"/>
  <c r="E65" i="6" s="1"/>
  <c r="D41" i="6"/>
  <c r="E41" i="6" s="1"/>
  <c r="D17" i="6"/>
  <c r="E17" i="6" s="1"/>
  <c r="D9" i="6"/>
  <c r="E9" i="6" s="1"/>
  <c r="D50" i="6"/>
  <c r="E50" i="6" s="1"/>
  <c r="D184" i="6"/>
  <c r="E184" i="6" s="1"/>
  <c r="D62" i="6"/>
  <c r="E62" i="6" s="1"/>
  <c r="D188" i="6"/>
  <c r="E188" i="6" s="1"/>
  <c r="D156" i="6"/>
  <c r="E156" i="6" s="1"/>
  <c r="D140" i="6"/>
  <c r="E140" i="6" s="1"/>
  <c r="D124" i="6"/>
  <c r="E124" i="6" s="1"/>
  <c r="D108" i="6"/>
  <c r="E108" i="6" s="1"/>
  <c r="D92" i="6"/>
  <c r="E92" i="6" s="1"/>
  <c r="D67" i="6"/>
  <c r="E67" i="6" s="1"/>
  <c r="D35" i="6"/>
  <c r="E35" i="6" s="1"/>
  <c r="D26" i="6"/>
  <c r="E26" i="6" s="1"/>
  <c r="D3" i="6"/>
  <c r="E3" i="6" s="1"/>
  <c r="D300" i="6"/>
  <c r="E300" i="6" s="1"/>
  <c r="D296" i="6"/>
  <c r="E296" i="6" s="1"/>
  <c r="D292" i="6"/>
  <c r="E292" i="6" s="1"/>
  <c r="D284" i="6"/>
  <c r="E284" i="6" s="1"/>
  <c r="D280" i="6"/>
  <c r="E280" i="6" s="1"/>
  <c r="D276" i="6"/>
  <c r="E276" i="6" s="1"/>
  <c r="D268" i="6"/>
  <c r="E268" i="6" s="1"/>
  <c r="D264" i="6"/>
  <c r="E264" i="6" s="1"/>
  <c r="D260" i="6"/>
  <c r="E260" i="6" s="1"/>
  <c r="D252" i="6"/>
  <c r="E252" i="6" s="1"/>
  <c r="D248" i="6"/>
  <c r="E248" i="6" s="1"/>
  <c r="D244" i="6"/>
  <c r="E244" i="6" s="1"/>
  <c r="D236" i="6"/>
  <c r="E236" i="6" s="1"/>
  <c r="D232" i="6"/>
  <c r="E232" i="6" s="1"/>
  <c r="D228" i="6"/>
  <c r="E228" i="6" s="1"/>
  <c r="D220" i="6"/>
  <c r="E220" i="6" s="1"/>
  <c r="D216" i="6"/>
  <c r="E216" i="6" s="1"/>
  <c r="D212" i="6"/>
  <c r="E212" i="6" s="1"/>
  <c r="D204" i="6"/>
  <c r="E204" i="6" s="1"/>
  <c r="D200" i="6"/>
  <c r="E200" i="6" s="1"/>
  <c r="D196" i="6"/>
  <c r="E196" i="6" s="1"/>
  <c r="D189" i="6"/>
  <c r="E189" i="6" s="1"/>
  <c r="D173" i="6"/>
  <c r="E173" i="6" s="1"/>
  <c r="D157" i="6"/>
  <c r="E157" i="6" s="1"/>
  <c r="D141" i="6"/>
  <c r="E141" i="6" s="1"/>
  <c r="D125" i="6"/>
  <c r="E125" i="6" s="1"/>
  <c r="D109" i="6"/>
  <c r="E109" i="6" s="1"/>
  <c r="D93" i="6"/>
  <c r="E93" i="6" s="1"/>
  <c r="D38" i="6"/>
  <c r="E38" i="6" s="1"/>
  <c r="C187" i="6"/>
  <c r="D187" i="6"/>
  <c r="E187" i="6" s="1"/>
  <c r="C171" i="6"/>
  <c r="D171" i="6"/>
  <c r="E171" i="6" s="1"/>
  <c r="C155" i="6"/>
  <c r="D155" i="6"/>
  <c r="E155" i="6" s="1"/>
  <c r="C147" i="6"/>
  <c r="D147" i="6"/>
  <c r="E147" i="6" s="1"/>
  <c r="C139" i="6"/>
  <c r="D139" i="6"/>
  <c r="E139" i="6" s="1"/>
  <c r="C131" i="6"/>
  <c r="D131" i="6"/>
  <c r="E131" i="6" s="1"/>
  <c r="C123" i="6"/>
  <c r="D123" i="6"/>
  <c r="E123" i="6" s="1"/>
  <c r="C115" i="6"/>
  <c r="D115" i="6"/>
  <c r="E115" i="6" s="1"/>
  <c r="C107" i="6"/>
  <c r="D107" i="6"/>
  <c r="E107" i="6" s="1"/>
  <c r="C99" i="6"/>
  <c r="D99" i="6"/>
  <c r="E99" i="6" s="1"/>
  <c r="C91" i="6"/>
  <c r="D91" i="6"/>
  <c r="E91" i="6" s="1"/>
  <c r="C71" i="6"/>
  <c r="D71" i="6"/>
  <c r="E71" i="6" s="1"/>
  <c r="C39" i="6"/>
  <c r="D39" i="6"/>
  <c r="E39" i="6" s="1"/>
  <c r="C7" i="6"/>
  <c r="D7" i="6"/>
  <c r="E7" i="6" s="1"/>
  <c r="D11" i="6"/>
  <c r="E11" i="6" s="1"/>
  <c r="D75" i="6"/>
  <c r="E75" i="6" s="1"/>
  <c r="D168" i="6"/>
  <c r="E168" i="6" s="1"/>
  <c r="D191" i="6"/>
  <c r="E191" i="6" s="1"/>
  <c r="D23" i="6"/>
  <c r="E23" i="6" s="1"/>
  <c r="D48" i="6"/>
  <c r="E48" i="6" s="1"/>
  <c r="D87" i="6"/>
  <c r="E87" i="6" s="1"/>
  <c r="D119" i="6"/>
  <c r="E119" i="6" s="1"/>
  <c r="D151" i="6"/>
  <c r="E151" i="6" s="1"/>
  <c r="D172" i="6"/>
  <c r="E172" i="6" s="1"/>
  <c r="D27" i="6"/>
  <c r="E27" i="6" s="1"/>
  <c r="D52" i="6"/>
  <c r="E52" i="6" s="1"/>
  <c r="D167" i="6"/>
  <c r="E167" i="6" s="1"/>
  <c r="D152" i="6"/>
  <c r="E152" i="6" s="1"/>
  <c r="D136" i="6"/>
  <c r="E136" i="6" s="1"/>
  <c r="D120" i="6"/>
  <c r="E120" i="6" s="1"/>
  <c r="D104" i="6"/>
  <c r="E104" i="6" s="1"/>
  <c r="D88" i="6"/>
  <c r="E88" i="6" s="1"/>
  <c r="D76" i="6"/>
  <c r="E76" i="6" s="1"/>
  <c r="D44" i="6"/>
  <c r="E44" i="6" s="1"/>
  <c r="D12" i="6"/>
  <c r="E12" i="6" s="1"/>
  <c r="D299" i="6"/>
  <c r="E299" i="6" s="1"/>
  <c r="D295" i="6"/>
  <c r="E295" i="6" s="1"/>
  <c r="D291" i="6"/>
  <c r="E291" i="6" s="1"/>
  <c r="D287" i="6"/>
  <c r="E287" i="6" s="1"/>
  <c r="D283" i="6"/>
  <c r="E283" i="6" s="1"/>
  <c r="D279" i="6"/>
  <c r="E279" i="6" s="1"/>
  <c r="D275" i="6"/>
  <c r="E275" i="6" s="1"/>
  <c r="D271" i="6"/>
  <c r="E271" i="6" s="1"/>
  <c r="D267" i="6"/>
  <c r="E267" i="6" s="1"/>
  <c r="D263" i="6"/>
  <c r="E263" i="6" s="1"/>
  <c r="D259" i="6"/>
  <c r="E259" i="6" s="1"/>
  <c r="D255" i="6"/>
  <c r="E255" i="6" s="1"/>
  <c r="D251" i="6"/>
  <c r="E251" i="6" s="1"/>
  <c r="D247" i="6"/>
  <c r="E247" i="6" s="1"/>
  <c r="D243" i="6"/>
  <c r="E243" i="6" s="1"/>
  <c r="D239" i="6"/>
  <c r="E239" i="6" s="1"/>
  <c r="D235" i="6"/>
  <c r="E235" i="6" s="1"/>
  <c r="D231" i="6"/>
  <c r="E231" i="6" s="1"/>
  <c r="D227" i="6"/>
  <c r="E227" i="6" s="1"/>
  <c r="D223" i="6"/>
  <c r="E223" i="6" s="1"/>
  <c r="D219" i="6"/>
  <c r="E219" i="6" s="1"/>
  <c r="D215" i="6"/>
  <c r="E215" i="6" s="1"/>
  <c r="D211" i="6"/>
  <c r="E211" i="6" s="1"/>
  <c r="D207" i="6"/>
  <c r="E207" i="6" s="1"/>
  <c r="D203" i="6"/>
  <c r="E203" i="6" s="1"/>
  <c r="D199" i="6"/>
  <c r="E199" i="6" s="1"/>
  <c r="D195" i="6"/>
  <c r="E195" i="6" s="1"/>
  <c r="D185" i="6"/>
  <c r="E185" i="6" s="1"/>
  <c r="D169" i="6"/>
  <c r="E169" i="6" s="1"/>
  <c r="D153" i="6"/>
  <c r="E153" i="6" s="1"/>
  <c r="D137" i="6"/>
  <c r="E137" i="6" s="1"/>
  <c r="D121" i="6"/>
  <c r="E121" i="6" s="1"/>
  <c r="D105" i="6"/>
  <c r="E105" i="6" s="1"/>
  <c r="D89" i="6"/>
  <c r="E89" i="6" s="1"/>
  <c r="C78" i="6"/>
  <c r="D78" i="6"/>
  <c r="E78" i="6" s="1"/>
  <c r="D56" i="6"/>
  <c r="E56" i="6" s="1"/>
  <c r="C46" i="6"/>
  <c r="D46" i="6"/>
  <c r="E46" i="6" s="1"/>
  <c r="D24" i="6"/>
  <c r="E24" i="6" s="1"/>
  <c r="C14" i="6"/>
  <c r="D14" i="6"/>
  <c r="E14" i="6" s="1"/>
  <c r="C178" i="6"/>
  <c r="D178" i="6"/>
  <c r="E178" i="6" s="1"/>
  <c r="C162" i="6"/>
  <c r="D162" i="6"/>
  <c r="E162" i="6" s="1"/>
  <c r="D85" i="6"/>
  <c r="E85" i="6" s="1"/>
  <c r="D77" i="6"/>
  <c r="E77" i="6" s="1"/>
  <c r="D69" i="6"/>
  <c r="E69" i="6" s="1"/>
  <c r="D53" i="6"/>
  <c r="E53" i="6" s="1"/>
  <c r="D45" i="6"/>
  <c r="E45" i="6" s="1"/>
  <c r="D37" i="6"/>
  <c r="E37" i="6" s="1"/>
  <c r="D13" i="6"/>
  <c r="E13" i="6" s="1"/>
  <c r="D5" i="6"/>
  <c r="E5" i="6" s="1"/>
  <c r="K66" i="5"/>
  <c r="L66" i="5" s="1"/>
  <c r="K61" i="5"/>
  <c r="L61" i="5" s="1"/>
  <c r="K55" i="5"/>
  <c r="L55" i="5" s="1"/>
  <c r="K50" i="5"/>
  <c r="L50" i="5" s="1"/>
  <c r="K45" i="5"/>
  <c r="K39" i="5"/>
  <c r="K34" i="5"/>
  <c r="K29" i="5"/>
  <c r="K23" i="5"/>
  <c r="K18" i="5"/>
  <c r="K13" i="5"/>
  <c r="K7" i="5"/>
  <c r="K3" i="5"/>
  <c r="K71" i="5"/>
  <c r="L71" i="5" s="1"/>
  <c r="K70" i="5"/>
  <c r="L70" i="5" s="1"/>
  <c r="K65" i="5"/>
  <c r="L65" i="5" s="1"/>
  <c r="K59" i="5"/>
  <c r="L59" i="5" s="1"/>
  <c r="K54" i="5"/>
  <c r="L54" i="5" s="1"/>
  <c r="K49" i="5"/>
  <c r="L49" i="5" s="1"/>
  <c r="K43" i="5"/>
  <c r="K38" i="5"/>
  <c r="K33" i="5"/>
  <c r="K27" i="5"/>
  <c r="K22" i="5"/>
  <c r="K17" i="5"/>
  <c r="K11" i="5"/>
  <c r="K6" i="5"/>
  <c r="K2" i="5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K40" i="5"/>
  <c r="K36" i="5"/>
  <c r="K32" i="5"/>
  <c r="K28" i="5"/>
  <c r="K24" i="5"/>
  <c r="K20" i="5"/>
  <c r="K16" i="5"/>
  <c r="K12" i="5"/>
  <c r="K8" i="5"/>
  <c r="C15" i="5"/>
  <c r="O27" i="5" s="1"/>
  <c r="H17" i="5"/>
  <c r="H24" i="5"/>
  <c r="H31" i="5"/>
  <c r="H45" i="5"/>
  <c r="H8" i="5"/>
  <c r="H21" i="5"/>
  <c r="H28" i="5"/>
  <c r="H37" i="5"/>
  <c r="H70" i="5"/>
  <c r="H66" i="5"/>
  <c r="H62" i="5"/>
  <c r="H58" i="5"/>
  <c r="H54" i="5"/>
  <c r="H50" i="5"/>
  <c r="H46" i="5"/>
  <c r="H42" i="5"/>
  <c r="H38" i="5"/>
  <c r="H34" i="5"/>
  <c r="H30" i="5"/>
  <c r="H26" i="5"/>
  <c r="H22" i="5"/>
  <c r="H18" i="5"/>
  <c r="H14" i="5"/>
  <c r="H10" i="5"/>
  <c r="H9" i="5"/>
  <c r="H7" i="5"/>
  <c r="H6" i="5"/>
  <c r="H71" i="5"/>
  <c r="H67" i="5"/>
  <c r="H63" i="5"/>
  <c r="H59" i="5"/>
  <c r="H55" i="5"/>
  <c r="H51" i="5"/>
  <c r="H47" i="5"/>
  <c r="H43" i="5"/>
  <c r="H39" i="5"/>
  <c r="H68" i="5"/>
  <c r="H60" i="5"/>
  <c r="H52" i="5"/>
  <c r="H44" i="5"/>
  <c r="H36" i="5"/>
  <c r="H29" i="5"/>
  <c r="H27" i="5"/>
  <c r="H20" i="5"/>
  <c r="H13" i="5"/>
  <c r="H11" i="5"/>
  <c r="H3" i="5"/>
  <c r="H65" i="5"/>
  <c r="H57" i="5"/>
  <c r="H49" i="5"/>
  <c r="H41" i="5"/>
  <c r="H32" i="5"/>
  <c r="H25" i="5"/>
  <c r="H23" i="5"/>
  <c r="H16" i="5"/>
  <c r="H5" i="5"/>
  <c r="H4" i="5"/>
  <c r="H72" i="5"/>
  <c r="H64" i="5"/>
  <c r="H56" i="5"/>
  <c r="H48" i="5"/>
  <c r="H40" i="5"/>
  <c r="H35" i="5"/>
  <c r="H15" i="5"/>
  <c r="H33" i="5"/>
  <c r="H61" i="5"/>
  <c r="A2" i="1"/>
  <c r="D8" i="1"/>
  <c r="D9" i="1" s="1"/>
  <c r="P30" i="5" l="1"/>
  <c r="O35" i="5" s="1"/>
  <c r="S6" i="5"/>
  <c r="Q26" i="5"/>
  <c r="P29" i="5" s="1"/>
  <c r="O34" i="5" s="1"/>
  <c r="H2" i="5"/>
  <c r="A5" i="4"/>
  <c r="B5" i="4" s="1"/>
  <c r="C21" i="4" s="1"/>
  <c r="A6" i="4"/>
  <c r="B6" i="4" s="1"/>
  <c r="D21" i="4" s="1"/>
  <c r="A7" i="4"/>
  <c r="B7" i="4" s="1"/>
  <c r="E21" i="4" s="1"/>
  <c r="A8" i="4"/>
  <c r="B8" i="4" s="1"/>
  <c r="F21" i="4" s="1"/>
  <c r="A4" i="4"/>
  <c r="B4" i="4" s="1"/>
  <c r="B21" i="4" s="1"/>
  <c r="O39" i="5" l="1"/>
  <c r="G30" i="4"/>
  <c r="E34" i="4" s="1"/>
  <c r="C20" i="4"/>
  <c r="F20" i="4"/>
  <c r="E20" i="4"/>
  <c r="D20" i="4"/>
  <c r="B20" i="4"/>
  <c r="D5" i="4"/>
  <c r="E5" i="4"/>
  <c r="D2" i="3"/>
  <c r="C19" i="3"/>
  <c r="C20" i="3"/>
  <c r="C21" i="3"/>
  <c r="C22" i="3"/>
  <c r="C23" i="3"/>
  <c r="C24" i="3"/>
  <c r="C25" i="3"/>
  <c r="C26" i="3"/>
  <c r="C18" i="3"/>
  <c r="B19" i="3"/>
  <c r="B20" i="3"/>
  <c r="B21" i="3"/>
  <c r="B22" i="3"/>
  <c r="B23" i="3"/>
  <c r="B24" i="3"/>
  <c r="B25" i="3"/>
  <c r="B26" i="3"/>
  <c r="D19" i="3"/>
  <c r="D20" i="3"/>
  <c r="D21" i="3"/>
  <c r="D22" i="3"/>
  <c r="D23" i="3"/>
  <c r="D24" i="3"/>
  <c r="D25" i="3"/>
  <c r="D26" i="3"/>
  <c r="D18" i="3"/>
  <c r="A35" i="4" l="1"/>
  <c r="B35" i="4" s="1"/>
  <c r="A31" i="4"/>
  <c r="B32" i="4" s="1"/>
  <c r="B24" i="4"/>
  <c r="F5" i="4"/>
  <c r="B28" i="4" s="1"/>
  <c r="B36" i="4" l="1"/>
  <c r="D5" i="3"/>
  <c r="E5" i="3"/>
  <c r="S6" i="1" l="1"/>
  <c r="R6" i="1"/>
  <c r="E4" i="1" l="1"/>
  <c r="E6" i="1" l="1"/>
  <c r="J2" i="1"/>
  <c r="G4" i="1"/>
  <c r="D2" i="1"/>
  <c r="E8" i="1"/>
  <c r="F8" i="1" s="1"/>
  <c r="G5" i="1"/>
  <c r="G2" i="1"/>
  <c r="E9" i="1"/>
  <c r="F9" i="1" s="1"/>
  <c r="F10" i="1" s="1"/>
  <c r="J6" i="1"/>
  <c r="K6" i="1" s="1"/>
  <c r="J10" i="1"/>
  <c r="K10" i="1" s="1"/>
  <c r="J14" i="1"/>
  <c r="K14" i="1" s="1"/>
  <c r="J18" i="1"/>
  <c r="K18" i="1" s="1"/>
  <c r="J22" i="1"/>
  <c r="K22" i="1" s="1"/>
  <c r="J26" i="1"/>
  <c r="K26" i="1" s="1"/>
  <c r="J30" i="1"/>
  <c r="K30" i="1" s="1"/>
  <c r="J34" i="1"/>
  <c r="K34" i="1" s="1"/>
  <c r="J38" i="1"/>
  <c r="K38" i="1" s="1"/>
  <c r="J42" i="1"/>
  <c r="K42" i="1" s="1"/>
  <c r="J46" i="1"/>
  <c r="K46" i="1" s="1"/>
  <c r="J50" i="1"/>
  <c r="K50" i="1" s="1"/>
  <c r="J54" i="1"/>
  <c r="K54" i="1" s="1"/>
  <c r="J58" i="1"/>
  <c r="K58" i="1" s="1"/>
  <c r="J62" i="1"/>
  <c r="K62" i="1" s="1"/>
  <c r="J66" i="1"/>
  <c r="K66" i="1" s="1"/>
  <c r="J70" i="1"/>
  <c r="K70" i="1" s="1"/>
  <c r="J15" i="1"/>
  <c r="K15" i="1" s="1"/>
  <c r="J31" i="1"/>
  <c r="K31" i="1" s="1"/>
  <c r="J47" i="1"/>
  <c r="K47" i="1" s="1"/>
  <c r="J63" i="1"/>
  <c r="K63" i="1" s="1"/>
  <c r="J3" i="1"/>
  <c r="K3" i="1" s="1"/>
  <c r="J19" i="1"/>
  <c r="K19" i="1" s="1"/>
  <c r="J35" i="1"/>
  <c r="K35" i="1" s="1"/>
  <c r="L35" i="1" s="1"/>
  <c r="J51" i="1"/>
  <c r="K51" i="1" s="1"/>
  <c r="J67" i="1"/>
  <c r="K67" i="1" s="1"/>
  <c r="J7" i="1"/>
  <c r="K7" i="1" s="1"/>
  <c r="J23" i="1"/>
  <c r="K23" i="1" s="1"/>
  <c r="J39" i="1"/>
  <c r="K39" i="1" s="1"/>
  <c r="L39" i="1" s="1"/>
  <c r="J55" i="1"/>
  <c r="K55" i="1" s="1"/>
  <c r="J71" i="1"/>
  <c r="K71" i="1" s="1"/>
  <c r="J11" i="1"/>
  <c r="K11" i="1" s="1"/>
  <c r="J27" i="1"/>
  <c r="K27" i="1" s="1"/>
  <c r="J43" i="1"/>
  <c r="K43" i="1" s="1"/>
  <c r="L43" i="1" s="1"/>
  <c r="J59" i="1"/>
  <c r="K59" i="1" s="1"/>
  <c r="J8" i="1"/>
  <c r="K8" i="1" s="1"/>
  <c r="J24" i="1"/>
  <c r="K24" i="1" s="1"/>
  <c r="J40" i="1"/>
  <c r="K40" i="1" s="1"/>
  <c r="J56" i="1"/>
  <c r="K56" i="1" s="1"/>
  <c r="J72" i="1"/>
  <c r="K72" i="1" s="1"/>
  <c r="J17" i="1"/>
  <c r="K17" i="1" s="1"/>
  <c r="J33" i="1"/>
  <c r="K33" i="1" s="1"/>
  <c r="J49" i="1"/>
  <c r="K49" i="1" s="1"/>
  <c r="J65" i="1"/>
  <c r="K65" i="1" s="1"/>
  <c r="J12" i="1"/>
  <c r="K12" i="1" s="1"/>
  <c r="J28" i="1"/>
  <c r="K28" i="1" s="1"/>
  <c r="J44" i="1"/>
  <c r="K44" i="1" s="1"/>
  <c r="J60" i="1"/>
  <c r="K60" i="1" s="1"/>
  <c r="J5" i="1"/>
  <c r="K5" i="1" s="1"/>
  <c r="J21" i="1"/>
  <c r="K21" i="1" s="1"/>
  <c r="J37" i="1"/>
  <c r="K37" i="1" s="1"/>
  <c r="J53" i="1"/>
  <c r="K53" i="1" s="1"/>
  <c r="J69" i="1"/>
  <c r="K69" i="1" s="1"/>
  <c r="J16" i="1"/>
  <c r="K16" i="1" s="1"/>
  <c r="L16" i="1" s="1"/>
  <c r="J32" i="1"/>
  <c r="K32" i="1" s="1"/>
  <c r="L32" i="1" s="1"/>
  <c r="J48" i="1"/>
  <c r="K48" i="1" s="1"/>
  <c r="L48" i="1" s="1"/>
  <c r="J64" i="1"/>
  <c r="K64" i="1" s="1"/>
  <c r="L64" i="1" s="1"/>
  <c r="J9" i="1"/>
  <c r="K9" i="1" s="1"/>
  <c r="J25" i="1"/>
  <c r="K25" i="1" s="1"/>
  <c r="J41" i="1"/>
  <c r="K41" i="1" s="1"/>
  <c r="J57" i="1"/>
  <c r="K57" i="1" s="1"/>
  <c r="J20" i="1"/>
  <c r="K20" i="1" s="1"/>
  <c r="J36" i="1"/>
  <c r="K36" i="1" s="1"/>
  <c r="J52" i="1"/>
  <c r="K52" i="1" s="1"/>
  <c r="L52" i="1" s="1"/>
  <c r="J68" i="1"/>
  <c r="K68" i="1" s="1"/>
  <c r="L68" i="1" s="1"/>
  <c r="J13" i="1"/>
  <c r="K13" i="1" s="1"/>
  <c r="J29" i="1"/>
  <c r="K29" i="1" s="1"/>
  <c r="J45" i="1"/>
  <c r="K45" i="1" s="1"/>
  <c r="J61" i="1"/>
  <c r="K61" i="1" s="1"/>
  <c r="J4" i="1"/>
  <c r="K4" i="1" s="1"/>
  <c r="L36" i="1" l="1"/>
  <c r="L20" i="1"/>
  <c r="L31" i="1"/>
  <c r="K2" i="1"/>
  <c r="L3" i="1" s="1"/>
  <c r="L2" i="1"/>
  <c r="L60" i="1"/>
  <c r="L72" i="1"/>
  <c r="L8" i="1"/>
  <c r="L47" i="1"/>
  <c r="L11" i="1"/>
  <c r="L50" i="1"/>
  <c r="L34" i="1"/>
  <c r="L29" i="1"/>
  <c r="L41" i="1"/>
  <c r="L4" i="1"/>
  <c r="L44" i="1"/>
  <c r="L56" i="1"/>
  <c r="L59" i="1"/>
  <c r="L62" i="1"/>
  <c r="L53" i="1"/>
  <c r="L65" i="1"/>
  <c r="L23" i="1"/>
  <c r="L18" i="1"/>
  <c r="L13" i="1"/>
  <c r="L25" i="1"/>
  <c r="L71" i="1"/>
  <c r="L7" i="1"/>
  <c r="L46" i="1"/>
  <c r="L28" i="1"/>
  <c r="L40" i="1"/>
  <c r="L55" i="1"/>
  <c r="L58" i="1"/>
  <c r="L66" i="1"/>
  <c r="L37" i="1"/>
  <c r="L49" i="1"/>
  <c r="L19" i="1"/>
  <c r="L30" i="1"/>
  <c r="L14" i="1"/>
  <c r="L61" i="1"/>
  <c r="R3" i="1"/>
  <c r="R4" i="1" s="1"/>
  <c r="R5" i="1" s="1"/>
  <c r="L9" i="1"/>
  <c r="L21" i="1"/>
  <c r="L33" i="1"/>
  <c r="L67" i="1"/>
  <c r="L15" i="1"/>
  <c r="L42" i="1"/>
  <c r="L26" i="1"/>
  <c r="L10" i="1"/>
  <c r="L45" i="1"/>
  <c r="L57" i="1"/>
  <c r="L69" i="1"/>
  <c r="L5" i="1"/>
  <c r="L12" i="1"/>
  <c r="L17" i="1"/>
  <c r="L24" i="1"/>
  <c r="L27" i="1"/>
  <c r="L51" i="1"/>
  <c r="L63" i="1"/>
  <c r="L70" i="1"/>
  <c r="L54" i="1"/>
  <c r="L38" i="1"/>
  <c r="L22" i="1"/>
  <c r="L6" i="1"/>
</calcChain>
</file>

<file path=xl/sharedStrings.xml><?xml version="1.0" encoding="utf-8"?>
<sst xmlns="http://schemas.openxmlformats.org/spreadsheetml/2006/main" count="125" uniqueCount="69">
  <si>
    <t>Price</t>
  </si>
  <si>
    <t>Sales</t>
  </si>
  <si>
    <t>MR</t>
  </si>
  <si>
    <t>R</t>
  </si>
  <si>
    <t>P</t>
  </si>
  <si>
    <t>Q</t>
  </si>
  <si>
    <t>Intercept</t>
  </si>
  <si>
    <t>Slope</t>
  </si>
  <si>
    <t xml:space="preserve">Production </t>
  </si>
  <si>
    <t>Total Cost</t>
  </si>
  <si>
    <t>b0</t>
  </si>
  <si>
    <t>b1</t>
  </si>
  <si>
    <t xml:space="preserve">about </t>
  </si>
  <si>
    <t>dolars</t>
  </si>
  <si>
    <t>You have an online business. The sales data are given below</t>
  </si>
  <si>
    <t>1. What is the approximate maximum price one may pay for your product&gt;</t>
  </si>
  <si>
    <t>about</t>
  </si>
  <si>
    <t>visitors</t>
  </si>
  <si>
    <t>2. About how many visitors does your site have per day</t>
  </si>
  <si>
    <t>3. Using the regression line find the total revenue of selling</t>
  </si>
  <si>
    <t>units.</t>
  </si>
  <si>
    <t>dollars</t>
  </si>
  <si>
    <t>4. What is the marginal revenue of selling</t>
  </si>
  <si>
    <t>th unit</t>
  </si>
  <si>
    <t>TC</t>
  </si>
  <si>
    <t>Probability of purchasing our product is uniformly distributed  U(0,175)</t>
  </si>
  <si>
    <t xml:space="preserve">f(x) = </t>
  </si>
  <si>
    <t>.</t>
  </si>
  <si>
    <r>
      <t>P(x</t>
    </r>
    <r>
      <rPr>
        <sz val="11"/>
        <color theme="1"/>
        <rFont val="Calibri"/>
        <family val="2"/>
      </rPr>
      <t>≤</t>
    </r>
    <r>
      <rPr>
        <sz val="6.8"/>
        <color theme="1"/>
        <rFont val="Calibri"/>
        <family val="2"/>
      </rPr>
      <t>X)</t>
    </r>
  </si>
  <si>
    <t>x</t>
  </si>
  <si>
    <t>X=</t>
  </si>
  <si>
    <t>Max Revenue Using Demand Curve</t>
  </si>
  <si>
    <t>Revenue</t>
  </si>
  <si>
    <t>Max Revenue Using U-Distribution</t>
  </si>
  <si>
    <t>Max Profit Using U-Distribution</t>
  </si>
  <si>
    <t>c=</t>
  </si>
  <si>
    <t>Given probability of success =</t>
  </si>
  <si>
    <t xml:space="preserve">Given </t>
  </si>
  <si>
    <t>visits per day</t>
  </si>
  <si>
    <t>How many units do we sell per day? Binomial Distribution</t>
  </si>
  <si>
    <t>Mean= np</t>
  </si>
  <si>
    <t>StaDev= np(1-p)</t>
  </si>
  <si>
    <t>days</t>
  </si>
  <si>
    <t>Average</t>
  </si>
  <si>
    <t>StdDev=</t>
  </si>
  <si>
    <t xml:space="preserve">Suppose this business is closed forever in </t>
  </si>
  <si>
    <t>How many units should you order</t>
  </si>
  <si>
    <t>Co</t>
  </si>
  <si>
    <t>Cu</t>
  </si>
  <si>
    <t>SL*</t>
  </si>
  <si>
    <t>ROP</t>
  </si>
  <si>
    <t>Linear Demand</t>
  </si>
  <si>
    <t>Watch the lecture here</t>
  </si>
  <si>
    <t>R-Squared</t>
  </si>
  <si>
    <t>R2</t>
  </si>
  <si>
    <t>F</t>
  </si>
  <si>
    <t>V</t>
  </si>
  <si>
    <t>StdErr</t>
  </si>
  <si>
    <t>&gt;=</t>
  </si>
  <si>
    <t>P(x&gt;=X)</t>
  </si>
  <si>
    <t>PQ*Probability</t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</si>
  <si>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R&lt;1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</si>
  <si>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R&gt;0</t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</si>
  <si>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≈0</t>
    </r>
  </si>
  <si>
    <t>R vs. P</t>
  </si>
  <si>
    <t>Sales (Q)</t>
  </si>
  <si>
    <t>Price (P)</t>
  </si>
  <si>
    <t>R-Square</t>
  </si>
  <si>
    <t>Standard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</si>
</sst>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6.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Book Antiqua"/>
      <family val="1"/>
    </font>
    <font>
      <u/>
      <sz val="18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theme="1"/>
      <name val="Calibri"/>
      <family val="2"/>
    </font>
    <font>
      <b/>
      <vertAlign val="superscript"/>
      <sz val="11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5" fillId="0" borderId="0" xfId="1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Linear Fit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'0. DemandCurves (2)'!$B$4</c:f>
              <c:strCache>
                <c:ptCount val="1"/>
                <c:pt idx="0">
                  <c:v>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6867316462336387E-2"/>
                  <c:y val="-0.711540969409524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'0. DemandCurves (2)'!$A$5:$A$12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'0. DemandCurves (2)'!$B$5:$B$12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68-41C4-9293-C787777E5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3728"/>
        <c:axId val="619797256"/>
      </c:scatterChart>
      <c:valAx>
        <c:axId val="61979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7256"/>
        <c:crosses val="autoZero"/>
        <c:crossBetween val="midCat"/>
      </c:valAx>
      <c:valAx>
        <c:axId val="61979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3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DemandCurves'!$T$6</c:f>
          <c:strCache>
            <c:ptCount val="1"/>
            <c:pt idx="0">
              <c:v>P and MR vs.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EE-4D3D-862D-235E02291EDE}"/>
            </c:ext>
          </c:extLst>
        </c:ser>
        <c:ser>
          <c:idx val="1"/>
          <c:order val="1"/>
          <c:tx>
            <c:v>MR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'2. DemandCurves'!$L$2:$L$72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167.5</c:v>
                </c:pt>
                <c:pt idx="3">
                  <c:v>162.5</c:v>
                </c:pt>
                <c:pt idx="4">
                  <c:v>157.5</c:v>
                </c:pt>
                <c:pt idx="5">
                  <c:v>152.5</c:v>
                </c:pt>
                <c:pt idx="6">
                  <c:v>147.5</c:v>
                </c:pt>
                <c:pt idx="7">
                  <c:v>142.5</c:v>
                </c:pt>
                <c:pt idx="8">
                  <c:v>137.5</c:v>
                </c:pt>
                <c:pt idx="9">
                  <c:v>132.5</c:v>
                </c:pt>
                <c:pt idx="10">
                  <c:v>127.5</c:v>
                </c:pt>
                <c:pt idx="11">
                  <c:v>122.5</c:v>
                </c:pt>
                <c:pt idx="12">
                  <c:v>117.5</c:v>
                </c:pt>
                <c:pt idx="13">
                  <c:v>112.5</c:v>
                </c:pt>
                <c:pt idx="14">
                  <c:v>107.5</c:v>
                </c:pt>
                <c:pt idx="15">
                  <c:v>102.5</c:v>
                </c:pt>
                <c:pt idx="16">
                  <c:v>97.5</c:v>
                </c:pt>
                <c:pt idx="17">
                  <c:v>92.5</c:v>
                </c:pt>
                <c:pt idx="18">
                  <c:v>87.5</c:v>
                </c:pt>
                <c:pt idx="19">
                  <c:v>82.5</c:v>
                </c:pt>
                <c:pt idx="20">
                  <c:v>77.5</c:v>
                </c:pt>
                <c:pt idx="21">
                  <c:v>72.5</c:v>
                </c:pt>
                <c:pt idx="22">
                  <c:v>67.5</c:v>
                </c:pt>
                <c:pt idx="23">
                  <c:v>62.5</c:v>
                </c:pt>
                <c:pt idx="24">
                  <c:v>57.5</c:v>
                </c:pt>
                <c:pt idx="25">
                  <c:v>52.5</c:v>
                </c:pt>
                <c:pt idx="26">
                  <c:v>47.5</c:v>
                </c:pt>
                <c:pt idx="27">
                  <c:v>42.5</c:v>
                </c:pt>
                <c:pt idx="28">
                  <c:v>37.5</c:v>
                </c:pt>
                <c:pt idx="29">
                  <c:v>32.5</c:v>
                </c:pt>
                <c:pt idx="30">
                  <c:v>27.5</c:v>
                </c:pt>
                <c:pt idx="31">
                  <c:v>22.5</c:v>
                </c:pt>
                <c:pt idx="32">
                  <c:v>17.5</c:v>
                </c:pt>
                <c:pt idx="33">
                  <c:v>12.5</c:v>
                </c:pt>
                <c:pt idx="34">
                  <c:v>7.5</c:v>
                </c:pt>
                <c:pt idx="35">
                  <c:v>2.5</c:v>
                </c:pt>
                <c:pt idx="36">
                  <c:v>-2.5</c:v>
                </c:pt>
                <c:pt idx="37">
                  <c:v>-7.5</c:v>
                </c:pt>
                <c:pt idx="38">
                  <c:v>-12.5</c:v>
                </c:pt>
                <c:pt idx="39">
                  <c:v>-17.5</c:v>
                </c:pt>
                <c:pt idx="40">
                  <c:v>-22.5</c:v>
                </c:pt>
                <c:pt idx="41">
                  <c:v>-27.5</c:v>
                </c:pt>
                <c:pt idx="42">
                  <c:v>-32.5</c:v>
                </c:pt>
                <c:pt idx="43">
                  <c:v>-37.5</c:v>
                </c:pt>
                <c:pt idx="44">
                  <c:v>-42.5</c:v>
                </c:pt>
                <c:pt idx="45">
                  <c:v>-47.5</c:v>
                </c:pt>
                <c:pt idx="46">
                  <c:v>-52.5</c:v>
                </c:pt>
                <c:pt idx="47">
                  <c:v>-57.5</c:v>
                </c:pt>
                <c:pt idx="48">
                  <c:v>-62.5</c:v>
                </c:pt>
                <c:pt idx="49">
                  <c:v>-67.5</c:v>
                </c:pt>
                <c:pt idx="50">
                  <c:v>-72.5</c:v>
                </c:pt>
                <c:pt idx="51">
                  <c:v>-77.5</c:v>
                </c:pt>
                <c:pt idx="52">
                  <c:v>-82.5</c:v>
                </c:pt>
                <c:pt idx="53">
                  <c:v>-87.5</c:v>
                </c:pt>
                <c:pt idx="54">
                  <c:v>-92.5</c:v>
                </c:pt>
                <c:pt idx="55">
                  <c:v>-97.5</c:v>
                </c:pt>
                <c:pt idx="56">
                  <c:v>-102.5</c:v>
                </c:pt>
                <c:pt idx="57">
                  <c:v>-107.5</c:v>
                </c:pt>
                <c:pt idx="58">
                  <c:v>-112.5</c:v>
                </c:pt>
                <c:pt idx="59">
                  <c:v>-117.5</c:v>
                </c:pt>
                <c:pt idx="60">
                  <c:v>-122.5</c:v>
                </c:pt>
                <c:pt idx="61">
                  <c:v>-127.5</c:v>
                </c:pt>
                <c:pt idx="62">
                  <c:v>-132.5</c:v>
                </c:pt>
                <c:pt idx="63">
                  <c:v>-137.5</c:v>
                </c:pt>
                <c:pt idx="64">
                  <c:v>-142.5</c:v>
                </c:pt>
                <c:pt idx="65">
                  <c:v>-147.5</c:v>
                </c:pt>
                <c:pt idx="66">
                  <c:v>-152.5</c:v>
                </c:pt>
                <c:pt idx="67">
                  <c:v>-157.5</c:v>
                </c:pt>
                <c:pt idx="68">
                  <c:v>-162.5</c:v>
                </c:pt>
                <c:pt idx="69">
                  <c:v>-167.5</c:v>
                </c:pt>
                <c:pt idx="70">
                  <c:v>-172.5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5EE-4D3D-862D-235E02291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6080"/>
        <c:axId val="619796472"/>
      </c:scatterChart>
      <c:valAx>
        <c:axId val="61979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6472"/>
        <c:crosses val="autoZero"/>
        <c:crossBetween val="midCat"/>
      </c:valAx>
      <c:valAx>
        <c:axId val="61979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6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DemandCurves'!$S$7</c:f>
          <c:strCache>
            <c:ptCount val="1"/>
            <c:pt idx="0">
              <c:v>R vs. 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xVal>
          <c:yVal>
            <c:numRef>
              <c:f>'2. DemandCurves'!$K$2:$K$72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0A-4649-8A8D-D162C78C9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915040"/>
        <c:axId val="619795296"/>
      </c:scatterChart>
      <c:valAx>
        <c:axId val="23191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5296"/>
        <c:crosses val="autoZero"/>
        <c:crossBetween val="midCat"/>
      </c:valAx>
      <c:valAx>
        <c:axId val="6197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'2b. DemandCurves'!$A$2</c:f>
          <c:strCache>
            <c:ptCount val="1"/>
            <c:pt idx="0">
              <c:v> vs. 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7884714362621333E-2"/>
                  <c:y val="-0.636244336463326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'2b. DemandCurves'!$A$5:$A$12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'2b. DemandCurves'!$B$5:$B$12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5-4B24-9796-C06048591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2552"/>
        <c:axId val="619792944"/>
      </c:scatterChart>
      <c:valAx>
        <c:axId val="619792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2944"/>
        <c:crosses val="autoZero"/>
        <c:crossBetween val="midCat"/>
      </c:valAx>
      <c:valAx>
        <c:axId val="61979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2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'2b. DemandCurves'!$N$6</c:f>
          <c:strCache>
            <c:ptCount val="1"/>
            <c:pt idx="0">
              <c:v>P vs.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'2b.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'2b.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37-4C1C-9074-F4F786F6F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4120"/>
        <c:axId val="619794512"/>
      </c:scatterChart>
      <c:valAx>
        <c:axId val="619794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4512"/>
        <c:crosses val="autoZero"/>
        <c:crossBetween val="midCat"/>
      </c:valAx>
      <c:valAx>
        <c:axId val="61979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4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'2b. DemandCurves'!$O$6</c:f>
          <c:strCache>
            <c:ptCount val="1"/>
            <c:pt idx="0">
              <c:v>R vs.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'2b.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'2b. DemandCurves'!$K$2:$K$72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D8-45F7-A248-419C0D40E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915040"/>
        <c:axId val="619795296"/>
      </c:scatterChart>
      <c:valAx>
        <c:axId val="23191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5296"/>
        <c:crosses val="autoZero"/>
        <c:crossBetween val="midCat"/>
      </c:valAx>
      <c:valAx>
        <c:axId val="6197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'2b. DemandCurves'!$P$6</c:f>
          <c:strCache>
            <c:ptCount val="1"/>
            <c:pt idx="0">
              <c:v>#REF!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'2b.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'2b.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49-4723-BC28-14533C0902E9}"/>
            </c:ext>
          </c:extLst>
        </c:ser>
        <c:ser>
          <c:idx val="1"/>
          <c:order val="1"/>
          <c:tx>
            <c:v>MR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'2b.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'2b. DemandCurves'!#REF!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49-4723-BC28-14533C090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6080"/>
        <c:axId val="619796472"/>
      </c:scatterChart>
      <c:valAx>
        <c:axId val="61979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6472"/>
        <c:crosses val="autoZero"/>
        <c:crossBetween val="midCat"/>
      </c:valAx>
      <c:valAx>
        <c:axId val="61979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6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'2b. DemandCurves'!$O$7</c:f>
          <c:strCache>
            <c:ptCount val="1"/>
            <c:pt idx="0">
              <c:v>R vs. 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'2b.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xVal>
          <c:yVal>
            <c:numRef>
              <c:f>'2b. DemandCurves'!$K$2:$K$72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63-4A0F-A589-FD8862AF5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915040"/>
        <c:axId val="619795296"/>
      </c:scatterChart>
      <c:valAx>
        <c:axId val="23191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5296"/>
        <c:crosses val="autoZero"/>
        <c:crossBetween val="midCat"/>
      </c:valAx>
      <c:valAx>
        <c:axId val="6197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'3.U-Dist'!$B$1</c:f>
          <c:strCache>
            <c:ptCount val="1"/>
            <c:pt idx="0">
              <c:v>Uniform(0, 175)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F-4FDE-BA02-DA1CDAC38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901528"/>
        <c:axId val="629903096"/>
      </c:areaChart>
      <c:catAx>
        <c:axId val="629901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03096"/>
        <c:crosses val="autoZero"/>
        <c:auto val="1"/>
        <c:lblAlgn val="ctr"/>
        <c:lblOffset val="100"/>
        <c:noMultiLvlLbl val="0"/>
      </c:catAx>
      <c:valAx>
        <c:axId val="62990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01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'3.U-Dist'!$G$1</c:f>
          <c:strCache>
            <c:ptCount val="1"/>
            <c:pt idx="0">
              <c:v>P(x&gt;=100)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3-4814-8A13-2F42DFB7910F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'3.U-Dist'!$C$2:$C$177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3-4814-8A13-2F42DFB79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910544"/>
        <c:axId val="629898784"/>
      </c:areaChart>
      <c:catAx>
        <c:axId val="62991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898784"/>
        <c:crosses val="autoZero"/>
        <c:auto val="1"/>
        <c:lblAlgn val="ctr"/>
        <c:lblOffset val="100"/>
        <c:noMultiLvlLbl val="0"/>
      </c:catAx>
      <c:valAx>
        <c:axId val="62989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10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'3.U-Dist'!$H$1</c:f>
          <c:strCache>
            <c:ptCount val="1"/>
            <c:pt idx="0">
              <c:v>P(x&gt;=20)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BE6-A563-3E0C105F7D5F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'3.U-Dist'!$D$2:$D$177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6-4BE6-A563-3E0C105F7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909368"/>
        <c:axId val="793393080"/>
      </c:areaChart>
      <c:catAx>
        <c:axId val="62990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393080"/>
        <c:crosses val="autoZero"/>
        <c:auto val="1"/>
        <c:lblAlgn val="ctr"/>
        <c:lblOffset val="100"/>
        <c:noMultiLvlLbl val="0"/>
      </c:catAx>
      <c:valAx>
        <c:axId val="79339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09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Exponential Fit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'0. DemandCurves (2)'!$B$4</c:f>
              <c:strCache>
                <c:ptCount val="1"/>
                <c:pt idx="0">
                  <c:v>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4180986707955765E-2"/>
                  <c:y val="-0.700821240930961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'0. DemandCurves (2)'!$A$5:$A$12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'0. DemandCurves (2)'!$B$5:$B$12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76-4864-8603-F5CB2AF8B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3728"/>
        <c:axId val="619797256"/>
      </c:scatterChart>
      <c:valAx>
        <c:axId val="61979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7256"/>
        <c:crosses val="autoZero"/>
        <c:crossBetween val="midCat"/>
      </c:valAx>
      <c:valAx>
        <c:axId val="61979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3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'3.U-Dist'!$I$1</c:f>
          <c:strCache>
            <c:ptCount val="1"/>
            <c:pt idx="0">
              <c:v>P(x&gt;=145)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1-49B3-AA89-D8844A0FAB51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'3.U-Dist'!$E$2:$E$177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1-49B3-AA89-D8844A0FA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98568"/>
        <c:axId val="793398960"/>
      </c:areaChart>
      <c:catAx>
        <c:axId val="793398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398960"/>
        <c:crosses val="autoZero"/>
        <c:auto val="1"/>
        <c:lblAlgn val="ctr"/>
        <c:lblOffset val="100"/>
        <c:noMultiLvlLbl val="0"/>
      </c:catAx>
      <c:valAx>
        <c:axId val="79339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398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'LinearDem&amp;UnifDist'!$B$18</c:f>
          <c:strCache>
            <c:ptCount val="1"/>
            <c:pt idx="0">
              <c:v>R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'LinearDem&amp;UnifDist'!$F$2:$F$72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'LinearDem&amp;UnifDist'!$H$2:$H$72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7B-4F4A-B1FD-ADA6C2955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7752"/>
        <c:axId val="617807360"/>
      </c:scatterChart>
      <c:valAx>
        <c:axId val="617807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07360"/>
        <c:crosses val="autoZero"/>
        <c:crossBetween val="midCat"/>
      </c:valAx>
      <c:valAx>
        <c:axId val="61780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07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'LinearDem&amp;UnifDist'!$C$18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'LinearDem&amp;UnifDist'!$F$2:$F$72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'LinearDem&amp;UnifDist'!$G$2:$G$72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8C-44D4-B7CA-474A55CB8763}"/>
            </c:ext>
          </c:extLst>
        </c:ser>
        <c:ser>
          <c:idx val="1"/>
          <c:order val="1"/>
          <c:tx>
            <c:v>MR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'LinearDem&amp;UnifDist'!$F$2:$F$72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'LinearDem&amp;UnifDist'!#REF!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8C-44D4-B7CA-474A55CB8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293240"/>
        <c:axId val="620293632"/>
      </c:scatterChart>
      <c:valAx>
        <c:axId val="620293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3632"/>
        <c:crosses val="autoZero"/>
        <c:crossBetween val="midCat"/>
      </c:valAx>
      <c:valAx>
        <c:axId val="62029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3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Demand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Demand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'LinearDem&amp;UnifDist'!$B$15:$C$15</c:f>
              <c:numCache>
                <c:formatCode>General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xVal>
          <c:yVal>
            <c:numRef>
              <c:f>'LinearDem&amp;UnifDist'!$B$14:$C$14</c:f>
              <c:numCache>
                <c:formatCode>General</c:formatCode>
                <c:ptCount val="2"/>
                <c:pt idx="0">
                  <c:v>175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6D-40D6-94E2-1FCE75610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294416"/>
        <c:axId val="620294808"/>
      </c:scatterChart>
      <c:valAx>
        <c:axId val="62029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4808"/>
        <c:crosses val="autoZero"/>
        <c:crossBetween val="midCat"/>
      </c:valAx>
      <c:valAx>
        <c:axId val="62029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Uniform Dist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'LinearDem&amp;UnifDist'!$J$2:$J$177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'LinearDem&amp;UnifDist'!$K$2:$K$177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A-41FF-BD84-AC3573FD55C0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'LinearDem&amp;UnifDist'!$L$2:$L$177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A-41FF-BD84-AC3573FD5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295592"/>
        <c:axId val="620295984"/>
      </c:areaChart>
      <c:catAx>
        <c:axId val="620295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5984"/>
        <c:crosses val="autoZero"/>
        <c:auto val="1"/>
        <c:lblAlgn val="ctr"/>
        <c:lblOffset val="100"/>
        <c:noMultiLvlLbl val="0"/>
      </c:catAx>
      <c:valAx>
        <c:axId val="62029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5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Demand Cutve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9.6598862642169728E-2"/>
                  <c:y val="-0.670112628326522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DDLinearToUniform!$P$3:$Q$3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DDLinearToUniform!$P$4:$Q$4</c:f>
              <c:numCache>
                <c:formatCode>General</c:formatCode>
                <c:ptCount val="2"/>
                <c:pt idx="0">
                  <c:v>200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2-4634-B082-7DB2160C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8040"/>
        <c:axId val="619798432"/>
      </c:scatterChart>
      <c:valAx>
        <c:axId val="619798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8432"/>
        <c:crosses val="autoZero"/>
        <c:crossBetween val="midCat"/>
      </c:valAx>
      <c:valAx>
        <c:axId val="61979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8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Total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DDLinearToUniform!$A$2:$A$302</c:f>
              <c:numCache>
                <c:formatCode>General</c:formatCode>
                <c:ptCount val="3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xVal>
          <c:yVal>
            <c:numRef>
              <c:f>DDLinearToUniform!$C$2:$C$302</c:f>
              <c:numCache>
                <c:formatCode>0.000</c:formatCode>
                <c:ptCount val="301"/>
                <c:pt idx="0">
                  <c:v>0</c:v>
                </c:pt>
                <c:pt idx="1">
                  <c:v>199.33333333333334</c:v>
                </c:pt>
                <c:pt idx="2">
                  <c:v>397.33333333333331</c:v>
                </c:pt>
                <c:pt idx="3">
                  <c:v>594</c:v>
                </c:pt>
                <c:pt idx="4">
                  <c:v>789.33333333333337</c:v>
                </c:pt>
                <c:pt idx="5">
                  <c:v>983.33333333333326</c:v>
                </c:pt>
                <c:pt idx="6">
                  <c:v>1176</c:v>
                </c:pt>
                <c:pt idx="7">
                  <c:v>1367.3333333333335</c:v>
                </c:pt>
                <c:pt idx="8">
                  <c:v>1557.3333333333333</c:v>
                </c:pt>
                <c:pt idx="9">
                  <c:v>1746</c:v>
                </c:pt>
                <c:pt idx="10">
                  <c:v>1933.3333333333335</c:v>
                </c:pt>
                <c:pt idx="11">
                  <c:v>2119.333333333333</c:v>
                </c:pt>
                <c:pt idx="12">
                  <c:v>2304</c:v>
                </c:pt>
                <c:pt idx="13">
                  <c:v>2487.3333333333335</c:v>
                </c:pt>
                <c:pt idx="14">
                  <c:v>2669.333333333333</c:v>
                </c:pt>
                <c:pt idx="15">
                  <c:v>2850</c:v>
                </c:pt>
                <c:pt idx="16">
                  <c:v>3029.3333333333335</c:v>
                </c:pt>
                <c:pt idx="17">
                  <c:v>3207.333333333333</c:v>
                </c:pt>
                <c:pt idx="18">
                  <c:v>3384</c:v>
                </c:pt>
                <c:pt idx="19">
                  <c:v>3559.3333333333335</c:v>
                </c:pt>
                <c:pt idx="20">
                  <c:v>3733.333333333333</c:v>
                </c:pt>
                <c:pt idx="21">
                  <c:v>3906</c:v>
                </c:pt>
                <c:pt idx="22">
                  <c:v>4077.3333333333335</c:v>
                </c:pt>
                <c:pt idx="23">
                  <c:v>4247.333333333333</c:v>
                </c:pt>
                <c:pt idx="24">
                  <c:v>4416</c:v>
                </c:pt>
                <c:pt idx="25">
                  <c:v>4583.3333333333339</c:v>
                </c:pt>
                <c:pt idx="26">
                  <c:v>4749.333333333333</c:v>
                </c:pt>
                <c:pt idx="27">
                  <c:v>4914</c:v>
                </c:pt>
                <c:pt idx="28">
                  <c:v>5077.3333333333339</c:v>
                </c:pt>
                <c:pt idx="29">
                  <c:v>5239.333333333333</c:v>
                </c:pt>
                <c:pt idx="30">
                  <c:v>5400</c:v>
                </c:pt>
                <c:pt idx="31">
                  <c:v>5559.3333333333339</c:v>
                </c:pt>
                <c:pt idx="32">
                  <c:v>5717.333333333333</c:v>
                </c:pt>
                <c:pt idx="33">
                  <c:v>5874</c:v>
                </c:pt>
                <c:pt idx="34">
                  <c:v>6029.3333333333339</c:v>
                </c:pt>
                <c:pt idx="35">
                  <c:v>6183.333333333333</c:v>
                </c:pt>
                <c:pt idx="36">
                  <c:v>6336</c:v>
                </c:pt>
                <c:pt idx="37">
                  <c:v>6487.3333333333339</c:v>
                </c:pt>
                <c:pt idx="38">
                  <c:v>6637.333333333333</c:v>
                </c:pt>
                <c:pt idx="39">
                  <c:v>6786</c:v>
                </c:pt>
                <c:pt idx="40">
                  <c:v>6933.3333333333339</c:v>
                </c:pt>
                <c:pt idx="41">
                  <c:v>7079.333333333333</c:v>
                </c:pt>
                <c:pt idx="42">
                  <c:v>7224</c:v>
                </c:pt>
                <c:pt idx="43">
                  <c:v>7367.3333333333339</c:v>
                </c:pt>
                <c:pt idx="44">
                  <c:v>7509.333333333333</c:v>
                </c:pt>
                <c:pt idx="45">
                  <c:v>7650</c:v>
                </c:pt>
                <c:pt idx="46">
                  <c:v>7789.3333333333339</c:v>
                </c:pt>
                <c:pt idx="47">
                  <c:v>7927.333333333333</c:v>
                </c:pt>
                <c:pt idx="48">
                  <c:v>8064</c:v>
                </c:pt>
                <c:pt idx="49">
                  <c:v>8199.3333333333339</c:v>
                </c:pt>
                <c:pt idx="50">
                  <c:v>8333.3333333333339</c:v>
                </c:pt>
                <c:pt idx="51">
                  <c:v>8466</c:v>
                </c:pt>
                <c:pt idx="52">
                  <c:v>8597.3333333333339</c:v>
                </c:pt>
                <c:pt idx="53">
                  <c:v>8727.3333333333339</c:v>
                </c:pt>
                <c:pt idx="54">
                  <c:v>8856</c:v>
                </c:pt>
                <c:pt idx="55">
                  <c:v>8983.3333333333339</c:v>
                </c:pt>
                <c:pt idx="56">
                  <c:v>9109.3333333333339</c:v>
                </c:pt>
                <c:pt idx="57">
                  <c:v>9234</c:v>
                </c:pt>
                <c:pt idx="58">
                  <c:v>9357.3333333333339</c:v>
                </c:pt>
                <c:pt idx="59">
                  <c:v>9479.3333333333339</c:v>
                </c:pt>
                <c:pt idx="60">
                  <c:v>9600</c:v>
                </c:pt>
                <c:pt idx="61">
                  <c:v>9719.3333333333339</c:v>
                </c:pt>
                <c:pt idx="62">
                  <c:v>9837.3333333333339</c:v>
                </c:pt>
                <c:pt idx="63">
                  <c:v>9954</c:v>
                </c:pt>
                <c:pt idx="64">
                  <c:v>10069.333333333334</c:v>
                </c:pt>
                <c:pt idx="65">
                  <c:v>10183.333333333334</c:v>
                </c:pt>
                <c:pt idx="66">
                  <c:v>10296</c:v>
                </c:pt>
                <c:pt idx="67">
                  <c:v>10407.333333333334</c:v>
                </c:pt>
                <c:pt idx="68">
                  <c:v>10517.333333333334</c:v>
                </c:pt>
                <c:pt idx="69">
                  <c:v>10626</c:v>
                </c:pt>
                <c:pt idx="70">
                  <c:v>10733.333333333334</c:v>
                </c:pt>
                <c:pt idx="71">
                  <c:v>10839.333333333334</c:v>
                </c:pt>
                <c:pt idx="72">
                  <c:v>10944</c:v>
                </c:pt>
                <c:pt idx="73">
                  <c:v>11047.333333333334</c:v>
                </c:pt>
                <c:pt idx="74">
                  <c:v>11149.333333333334</c:v>
                </c:pt>
                <c:pt idx="75">
                  <c:v>11250</c:v>
                </c:pt>
                <c:pt idx="76">
                  <c:v>11349.333333333334</c:v>
                </c:pt>
                <c:pt idx="77">
                  <c:v>11447.333333333334</c:v>
                </c:pt>
                <c:pt idx="78">
                  <c:v>11544</c:v>
                </c:pt>
                <c:pt idx="79">
                  <c:v>11639.333333333334</c:v>
                </c:pt>
                <c:pt idx="80">
                  <c:v>11733.333333333336</c:v>
                </c:pt>
                <c:pt idx="81">
                  <c:v>11826</c:v>
                </c:pt>
                <c:pt idx="82">
                  <c:v>11917.333333333334</c:v>
                </c:pt>
                <c:pt idx="83">
                  <c:v>12007.333333333336</c:v>
                </c:pt>
                <c:pt idx="84">
                  <c:v>12096</c:v>
                </c:pt>
                <c:pt idx="85">
                  <c:v>12183.333333333334</c:v>
                </c:pt>
                <c:pt idx="86">
                  <c:v>12269.333333333336</c:v>
                </c:pt>
                <c:pt idx="87">
                  <c:v>12354</c:v>
                </c:pt>
                <c:pt idx="88">
                  <c:v>12437.333333333334</c:v>
                </c:pt>
                <c:pt idx="89">
                  <c:v>12519.333333333336</c:v>
                </c:pt>
                <c:pt idx="90">
                  <c:v>12600</c:v>
                </c:pt>
                <c:pt idx="91">
                  <c:v>12679.333333333334</c:v>
                </c:pt>
                <c:pt idx="92">
                  <c:v>12757.333333333336</c:v>
                </c:pt>
                <c:pt idx="93">
                  <c:v>12834</c:v>
                </c:pt>
                <c:pt idx="94">
                  <c:v>12909.333333333334</c:v>
                </c:pt>
                <c:pt idx="95">
                  <c:v>12983.333333333336</c:v>
                </c:pt>
                <c:pt idx="96">
                  <c:v>13056</c:v>
                </c:pt>
                <c:pt idx="97">
                  <c:v>13127.333333333334</c:v>
                </c:pt>
                <c:pt idx="98">
                  <c:v>13197.333333333336</c:v>
                </c:pt>
                <c:pt idx="99">
                  <c:v>13266</c:v>
                </c:pt>
                <c:pt idx="100">
                  <c:v>13333.333333333334</c:v>
                </c:pt>
                <c:pt idx="101">
                  <c:v>13399.333333333336</c:v>
                </c:pt>
                <c:pt idx="102">
                  <c:v>13464</c:v>
                </c:pt>
                <c:pt idx="103">
                  <c:v>13527.333333333334</c:v>
                </c:pt>
                <c:pt idx="104">
                  <c:v>13589.333333333336</c:v>
                </c:pt>
                <c:pt idx="105">
                  <c:v>13650</c:v>
                </c:pt>
                <c:pt idx="106">
                  <c:v>13709.333333333334</c:v>
                </c:pt>
                <c:pt idx="107">
                  <c:v>13767.333333333336</c:v>
                </c:pt>
                <c:pt idx="108">
                  <c:v>13824</c:v>
                </c:pt>
                <c:pt idx="109">
                  <c:v>13879.333333333334</c:v>
                </c:pt>
                <c:pt idx="110">
                  <c:v>13933.333333333334</c:v>
                </c:pt>
                <c:pt idx="111">
                  <c:v>13986</c:v>
                </c:pt>
                <c:pt idx="112">
                  <c:v>14037.333333333334</c:v>
                </c:pt>
                <c:pt idx="113">
                  <c:v>14087.333333333334</c:v>
                </c:pt>
                <c:pt idx="114">
                  <c:v>14136</c:v>
                </c:pt>
                <c:pt idx="115">
                  <c:v>14183.333333333334</c:v>
                </c:pt>
                <c:pt idx="116">
                  <c:v>14229.333333333334</c:v>
                </c:pt>
                <c:pt idx="117">
                  <c:v>14274</c:v>
                </c:pt>
                <c:pt idx="118">
                  <c:v>14317.333333333334</c:v>
                </c:pt>
                <c:pt idx="119">
                  <c:v>14359.333333333334</c:v>
                </c:pt>
                <c:pt idx="120">
                  <c:v>14400</c:v>
                </c:pt>
                <c:pt idx="121">
                  <c:v>14439.333333333334</c:v>
                </c:pt>
                <c:pt idx="122">
                  <c:v>14477.333333333334</c:v>
                </c:pt>
                <c:pt idx="123">
                  <c:v>14514</c:v>
                </c:pt>
                <c:pt idx="124">
                  <c:v>14549.333333333334</c:v>
                </c:pt>
                <c:pt idx="125">
                  <c:v>14583.333333333334</c:v>
                </c:pt>
                <c:pt idx="126">
                  <c:v>14616</c:v>
                </c:pt>
                <c:pt idx="127">
                  <c:v>14647.333333333334</c:v>
                </c:pt>
                <c:pt idx="128">
                  <c:v>14677.333333333334</c:v>
                </c:pt>
                <c:pt idx="129">
                  <c:v>14706</c:v>
                </c:pt>
                <c:pt idx="130">
                  <c:v>14733.333333333334</c:v>
                </c:pt>
                <c:pt idx="131">
                  <c:v>14759.333333333334</c:v>
                </c:pt>
                <c:pt idx="132">
                  <c:v>14784</c:v>
                </c:pt>
                <c:pt idx="133">
                  <c:v>14807.333333333334</c:v>
                </c:pt>
                <c:pt idx="134">
                  <c:v>14829.333333333334</c:v>
                </c:pt>
                <c:pt idx="135">
                  <c:v>14850</c:v>
                </c:pt>
                <c:pt idx="136">
                  <c:v>14869.333333333334</c:v>
                </c:pt>
                <c:pt idx="137">
                  <c:v>14887.333333333334</c:v>
                </c:pt>
                <c:pt idx="138">
                  <c:v>14904</c:v>
                </c:pt>
                <c:pt idx="139">
                  <c:v>14919.333333333334</c:v>
                </c:pt>
                <c:pt idx="140">
                  <c:v>14933.333333333334</c:v>
                </c:pt>
                <c:pt idx="141">
                  <c:v>14946</c:v>
                </c:pt>
                <c:pt idx="142">
                  <c:v>14957.333333333334</c:v>
                </c:pt>
                <c:pt idx="143">
                  <c:v>14967.333333333334</c:v>
                </c:pt>
                <c:pt idx="144">
                  <c:v>14976</c:v>
                </c:pt>
                <c:pt idx="145">
                  <c:v>14983.333333333334</c:v>
                </c:pt>
                <c:pt idx="146">
                  <c:v>14989.333333333334</c:v>
                </c:pt>
                <c:pt idx="147">
                  <c:v>14994</c:v>
                </c:pt>
                <c:pt idx="148">
                  <c:v>14997.333333333334</c:v>
                </c:pt>
                <c:pt idx="149">
                  <c:v>14999.333333333334</c:v>
                </c:pt>
                <c:pt idx="150">
                  <c:v>15000</c:v>
                </c:pt>
                <c:pt idx="151">
                  <c:v>14999.333333333334</c:v>
                </c:pt>
                <c:pt idx="152">
                  <c:v>14997.333333333334</c:v>
                </c:pt>
                <c:pt idx="153">
                  <c:v>14994</c:v>
                </c:pt>
                <c:pt idx="154">
                  <c:v>14989.333333333334</c:v>
                </c:pt>
                <c:pt idx="155">
                  <c:v>14983.333333333334</c:v>
                </c:pt>
                <c:pt idx="156">
                  <c:v>14976</c:v>
                </c:pt>
                <c:pt idx="157">
                  <c:v>14967.333333333334</c:v>
                </c:pt>
                <c:pt idx="158">
                  <c:v>14957.333333333334</c:v>
                </c:pt>
                <c:pt idx="159">
                  <c:v>14946</c:v>
                </c:pt>
                <c:pt idx="160">
                  <c:v>14933.333333333336</c:v>
                </c:pt>
                <c:pt idx="161">
                  <c:v>14919.333333333334</c:v>
                </c:pt>
                <c:pt idx="162">
                  <c:v>14904</c:v>
                </c:pt>
                <c:pt idx="163">
                  <c:v>14887.333333333336</c:v>
                </c:pt>
                <c:pt idx="164">
                  <c:v>14869.333333333334</c:v>
                </c:pt>
                <c:pt idx="165">
                  <c:v>14850</c:v>
                </c:pt>
                <c:pt idx="166">
                  <c:v>14829.333333333336</c:v>
                </c:pt>
                <c:pt idx="167">
                  <c:v>14807.333333333334</c:v>
                </c:pt>
                <c:pt idx="168">
                  <c:v>14784</c:v>
                </c:pt>
                <c:pt idx="169">
                  <c:v>14759.333333333336</c:v>
                </c:pt>
                <c:pt idx="170">
                  <c:v>14733.333333333334</c:v>
                </c:pt>
                <c:pt idx="171">
                  <c:v>14706</c:v>
                </c:pt>
                <c:pt idx="172">
                  <c:v>14677.333333333336</c:v>
                </c:pt>
                <c:pt idx="173">
                  <c:v>14647.333333333334</c:v>
                </c:pt>
                <c:pt idx="174">
                  <c:v>14616</c:v>
                </c:pt>
                <c:pt idx="175">
                  <c:v>14583.333333333336</c:v>
                </c:pt>
                <c:pt idx="176">
                  <c:v>14549.333333333334</c:v>
                </c:pt>
                <c:pt idx="177">
                  <c:v>14514</c:v>
                </c:pt>
                <c:pt idx="178">
                  <c:v>14477.333333333336</c:v>
                </c:pt>
                <c:pt idx="179">
                  <c:v>14439.333333333334</c:v>
                </c:pt>
                <c:pt idx="180">
                  <c:v>14400</c:v>
                </c:pt>
                <c:pt idx="181">
                  <c:v>14359.333333333336</c:v>
                </c:pt>
                <c:pt idx="182">
                  <c:v>14317.333333333334</c:v>
                </c:pt>
                <c:pt idx="183">
                  <c:v>14274</c:v>
                </c:pt>
                <c:pt idx="184">
                  <c:v>14229.333333333336</c:v>
                </c:pt>
                <c:pt idx="185">
                  <c:v>14183.333333333334</c:v>
                </c:pt>
                <c:pt idx="186">
                  <c:v>14136</c:v>
                </c:pt>
                <c:pt idx="187">
                  <c:v>14087.333333333336</c:v>
                </c:pt>
                <c:pt idx="188">
                  <c:v>14037.333333333334</c:v>
                </c:pt>
                <c:pt idx="189">
                  <c:v>13986</c:v>
                </c:pt>
                <c:pt idx="190">
                  <c:v>13933.333333333336</c:v>
                </c:pt>
                <c:pt idx="191">
                  <c:v>13879.333333333334</c:v>
                </c:pt>
                <c:pt idx="192">
                  <c:v>13824</c:v>
                </c:pt>
                <c:pt idx="193">
                  <c:v>13767.333333333336</c:v>
                </c:pt>
                <c:pt idx="194">
                  <c:v>13709.333333333338</c:v>
                </c:pt>
                <c:pt idx="195">
                  <c:v>13650</c:v>
                </c:pt>
                <c:pt idx="196">
                  <c:v>13589.333333333336</c:v>
                </c:pt>
                <c:pt idx="197">
                  <c:v>13527.333333333338</c:v>
                </c:pt>
                <c:pt idx="198">
                  <c:v>13464</c:v>
                </c:pt>
                <c:pt idx="199">
                  <c:v>13399.333333333336</c:v>
                </c:pt>
                <c:pt idx="200">
                  <c:v>13333.333333333338</c:v>
                </c:pt>
                <c:pt idx="201">
                  <c:v>13266</c:v>
                </c:pt>
                <c:pt idx="202">
                  <c:v>13197.333333333336</c:v>
                </c:pt>
                <c:pt idx="203">
                  <c:v>13127.333333333338</c:v>
                </c:pt>
                <c:pt idx="204">
                  <c:v>13056</c:v>
                </c:pt>
                <c:pt idx="205">
                  <c:v>12983.333333333336</c:v>
                </c:pt>
                <c:pt idx="206">
                  <c:v>12909.333333333338</c:v>
                </c:pt>
                <c:pt idx="207">
                  <c:v>12834</c:v>
                </c:pt>
                <c:pt idx="208">
                  <c:v>12757.333333333336</c:v>
                </c:pt>
                <c:pt idx="209">
                  <c:v>12679.333333333338</c:v>
                </c:pt>
                <c:pt idx="210">
                  <c:v>12600</c:v>
                </c:pt>
                <c:pt idx="211">
                  <c:v>12519.333333333336</c:v>
                </c:pt>
                <c:pt idx="212">
                  <c:v>12437.333333333338</c:v>
                </c:pt>
                <c:pt idx="213">
                  <c:v>12354</c:v>
                </c:pt>
                <c:pt idx="214">
                  <c:v>12269.333333333336</c:v>
                </c:pt>
                <c:pt idx="215">
                  <c:v>12183.333333333338</c:v>
                </c:pt>
                <c:pt idx="216">
                  <c:v>12096</c:v>
                </c:pt>
                <c:pt idx="217">
                  <c:v>12007.333333333336</c:v>
                </c:pt>
                <c:pt idx="218">
                  <c:v>11917.333333333338</c:v>
                </c:pt>
                <c:pt idx="219">
                  <c:v>11826</c:v>
                </c:pt>
                <c:pt idx="220">
                  <c:v>11733.333333333336</c:v>
                </c:pt>
                <c:pt idx="221">
                  <c:v>11639.333333333338</c:v>
                </c:pt>
                <c:pt idx="222">
                  <c:v>11544</c:v>
                </c:pt>
                <c:pt idx="223">
                  <c:v>11447.333333333336</c:v>
                </c:pt>
                <c:pt idx="224">
                  <c:v>11349.333333333338</c:v>
                </c:pt>
                <c:pt idx="225">
                  <c:v>11250</c:v>
                </c:pt>
                <c:pt idx="226">
                  <c:v>11149.333333333336</c:v>
                </c:pt>
                <c:pt idx="227">
                  <c:v>11047.333333333338</c:v>
                </c:pt>
                <c:pt idx="228">
                  <c:v>10944</c:v>
                </c:pt>
                <c:pt idx="229">
                  <c:v>10839.333333333336</c:v>
                </c:pt>
                <c:pt idx="230">
                  <c:v>10733.333333333338</c:v>
                </c:pt>
                <c:pt idx="231">
                  <c:v>10626</c:v>
                </c:pt>
                <c:pt idx="232">
                  <c:v>10517.333333333336</c:v>
                </c:pt>
                <c:pt idx="233">
                  <c:v>10407.333333333338</c:v>
                </c:pt>
                <c:pt idx="234">
                  <c:v>10296</c:v>
                </c:pt>
                <c:pt idx="235">
                  <c:v>10183.333333333336</c:v>
                </c:pt>
                <c:pt idx="236">
                  <c:v>10069.333333333338</c:v>
                </c:pt>
                <c:pt idx="237">
                  <c:v>9954</c:v>
                </c:pt>
                <c:pt idx="238">
                  <c:v>9837.3333333333358</c:v>
                </c:pt>
                <c:pt idx="239">
                  <c:v>9719.3333333333376</c:v>
                </c:pt>
                <c:pt idx="240">
                  <c:v>9600</c:v>
                </c:pt>
                <c:pt idx="241">
                  <c:v>9479.3333333333358</c:v>
                </c:pt>
                <c:pt idx="242">
                  <c:v>9357.3333333333376</c:v>
                </c:pt>
                <c:pt idx="243">
                  <c:v>9234</c:v>
                </c:pt>
                <c:pt idx="244">
                  <c:v>9109.3333333333358</c:v>
                </c:pt>
                <c:pt idx="245">
                  <c:v>8983.3333333333376</c:v>
                </c:pt>
                <c:pt idx="246">
                  <c:v>8856</c:v>
                </c:pt>
                <c:pt idx="247">
                  <c:v>8727.3333333333358</c:v>
                </c:pt>
                <c:pt idx="248">
                  <c:v>8597.3333333333376</c:v>
                </c:pt>
                <c:pt idx="249">
                  <c:v>8466</c:v>
                </c:pt>
                <c:pt idx="250">
                  <c:v>8333.3333333333358</c:v>
                </c:pt>
                <c:pt idx="251">
                  <c:v>8199.3333333333376</c:v>
                </c:pt>
                <c:pt idx="252">
                  <c:v>8064</c:v>
                </c:pt>
                <c:pt idx="253">
                  <c:v>7927.3333333333358</c:v>
                </c:pt>
                <c:pt idx="254">
                  <c:v>7789.3333333333385</c:v>
                </c:pt>
                <c:pt idx="255">
                  <c:v>7650</c:v>
                </c:pt>
                <c:pt idx="256">
                  <c:v>7509.3333333333358</c:v>
                </c:pt>
                <c:pt idx="257">
                  <c:v>7367.3333333333385</c:v>
                </c:pt>
                <c:pt idx="258">
                  <c:v>7224</c:v>
                </c:pt>
                <c:pt idx="259">
                  <c:v>7079.3333333333358</c:v>
                </c:pt>
                <c:pt idx="260">
                  <c:v>6933.3333333333385</c:v>
                </c:pt>
                <c:pt idx="261">
                  <c:v>6786</c:v>
                </c:pt>
                <c:pt idx="262">
                  <c:v>6637.3333333333358</c:v>
                </c:pt>
                <c:pt idx="263">
                  <c:v>6487.3333333333385</c:v>
                </c:pt>
                <c:pt idx="264">
                  <c:v>6336</c:v>
                </c:pt>
                <c:pt idx="265">
                  <c:v>6183.3333333333358</c:v>
                </c:pt>
                <c:pt idx="266">
                  <c:v>6029.3333333333385</c:v>
                </c:pt>
                <c:pt idx="267">
                  <c:v>5874</c:v>
                </c:pt>
                <c:pt idx="268">
                  <c:v>5717.3333333333358</c:v>
                </c:pt>
                <c:pt idx="269">
                  <c:v>5559.3333333333385</c:v>
                </c:pt>
                <c:pt idx="270">
                  <c:v>5400</c:v>
                </c:pt>
                <c:pt idx="271">
                  <c:v>5239.3333333333358</c:v>
                </c:pt>
                <c:pt idx="272">
                  <c:v>5077.3333333333385</c:v>
                </c:pt>
                <c:pt idx="273">
                  <c:v>4914</c:v>
                </c:pt>
                <c:pt idx="274">
                  <c:v>4749.3333333333358</c:v>
                </c:pt>
                <c:pt idx="275">
                  <c:v>4583.3333333333385</c:v>
                </c:pt>
                <c:pt idx="276">
                  <c:v>4416</c:v>
                </c:pt>
                <c:pt idx="277">
                  <c:v>4247.3333333333358</c:v>
                </c:pt>
                <c:pt idx="278">
                  <c:v>4077.3333333333385</c:v>
                </c:pt>
                <c:pt idx="279">
                  <c:v>3906</c:v>
                </c:pt>
                <c:pt idx="280">
                  <c:v>3733.3333333333358</c:v>
                </c:pt>
                <c:pt idx="281">
                  <c:v>3559.3333333333385</c:v>
                </c:pt>
                <c:pt idx="282">
                  <c:v>3384</c:v>
                </c:pt>
                <c:pt idx="283">
                  <c:v>3207.3333333333362</c:v>
                </c:pt>
                <c:pt idx="284">
                  <c:v>3029.3333333333385</c:v>
                </c:pt>
                <c:pt idx="285">
                  <c:v>2850</c:v>
                </c:pt>
                <c:pt idx="286">
                  <c:v>2669.3333333333362</c:v>
                </c:pt>
                <c:pt idx="287">
                  <c:v>2487.3333333333389</c:v>
                </c:pt>
                <c:pt idx="288">
                  <c:v>2304</c:v>
                </c:pt>
                <c:pt idx="289">
                  <c:v>2119.3333333333362</c:v>
                </c:pt>
                <c:pt idx="290">
                  <c:v>1933.3333333333389</c:v>
                </c:pt>
                <c:pt idx="291">
                  <c:v>1746</c:v>
                </c:pt>
                <c:pt idx="292">
                  <c:v>1557.3333333333362</c:v>
                </c:pt>
                <c:pt idx="293">
                  <c:v>1367.3333333333389</c:v>
                </c:pt>
                <c:pt idx="294">
                  <c:v>1176</c:v>
                </c:pt>
                <c:pt idx="295">
                  <c:v>983.3333333333361</c:v>
                </c:pt>
                <c:pt idx="296">
                  <c:v>789.33333333333894</c:v>
                </c:pt>
                <c:pt idx="297">
                  <c:v>594</c:v>
                </c:pt>
                <c:pt idx="298">
                  <c:v>397.33333333333616</c:v>
                </c:pt>
                <c:pt idx="299">
                  <c:v>199.333333333339</c:v>
                </c:pt>
                <c:pt idx="3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77-4B20-8F07-9C353E4F426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DDLinearToUniform!$A$2:$A$302</c:f>
              <c:numCache>
                <c:formatCode>General</c:formatCode>
                <c:ptCount val="3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xVal>
          <c:yVal>
            <c:numRef>
              <c:f>DDLinearToUniform!$E$2:$E$302</c:f>
              <c:numCache>
                <c:formatCode>0.000</c:formatCode>
                <c:ptCount val="301"/>
                <c:pt idx="0">
                  <c:v>0</c:v>
                </c:pt>
                <c:pt idx="1">
                  <c:v>199.3333333333305</c:v>
                </c:pt>
                <c:pt idx="2">
                  <c:v>397.33333333333616</c:v>
                </c:pt>
                <c:pt idx="3">
                  <c:v>594</c:v>
                </c:pt>
                <c:pt idx="4">
                  <c:v>789.33333333333053</c:v>
                </c:pt>
                <c:pt idx="5">
                  <c:v>983.3333333333361</c:v>
                </c:pt>
                <c:pt idx="6">
                  <c:v>1176</c:v>
                </c:pt>
                <c:pt idx="7">
                  <c:v>1367.3333333333308</c:v>
                </c:pt>
                <c:pt idx="8">
                  <c:v>1557.333333333336</c:v>
                </c:pt>
                <c:pt idx="9">
                  <c:v>1745.9999999999998</c:v>
                </c:pt>
                <c:pt idx="10">
                  <c:v>1933.3333333333305</c:v>
                </c:pt>
                <c:pt idx="11">
                  <c:v>2119.3333333333362</c:v>
                </c:pt>
                <c:pt idx="12">
                  <c:v>2304</c:v>
                </c:pt>
                <c:pt idx="13">
                  <c:v>2487.3333333333312</c:v>
                </c:pt>
                <c:pt idx="14">
                  <c:v>2669.3333333333362</c:v>
                </c:pt>
                <c:pt idx="15">
                  <c:v>2850</c:v>
                </c:pt>
                <c:pt idx="16">
                  <c:v>3029.3333333333312</c:v>
                </c:pt>
                <c:pt idx="17">
                  <c:v>3207.3333333333358</c:v>
                </c:pt>
                <c:pt idx="18">
                  <c:v>3384</c:v>
                </c:pt>
                <c:pt idx="19">
                  <c:v>3559.3333333333308</c:v>
                </c:pt>
                <c:pt idx="20">
                  <c:v>3733.3333333333362</c:v>
                </c:pt>
                <c:pt idx="21">
                  <c:v>3906.0000000000005</c:v>
                </c:pt>
                <c:pt idx="22">
                  <c:v>4077.3333333333312</c:v>
                </c:pt>
                <c:pt idx="23">
                  <c:v>4247.3333333333358</c:v>
                </c:pt>
                <c:pt idx="24">
                  <c:v>4416</c:v>
                </c:pt>
                <c:pt idx="25">
                  <c:v>4583.3333333333312</c:v>
                </c:pt>
                <c:pt idx="26">
                  <c:v>4749.3333333333358</c:v>
                </c:pt>
                <c:pt idx="27">
                  <c:v>4914</c:v>
                </c:pt>
                <c:pt idx="28">
                  <c:v>5077.3333333333312</c:v>
                </c:pt>
                <c:pt idx="29">
                  <c:v>5239.3333333333358</c:v>
                </c:pt>
                <c:pt idx="30">
                  <c:v>5400</c:v>
                </c:pt>
                <c:pt idx="31">
                  <c:v>5559.3333333333312</c:v>
                </c:pt>
                <c:pt idx="32">
                  <c:v>5717.3333333333358</c:v>
                </c:pt>
                <c:pt idx="33">
                  <c:v>5874.0000000000009</c:v>
                </c:pt>
                <c:pt idx="34">
                  <c:v>6029.3333333333312</c:v>
                </c:pt>
                <c:pt idx="35">
                  <c:v>6183.3333333333358</c:v>
                </c:pt>
                <c:pt idx="36">
                  <c:v>6335.9999999999991</c:v>
                </c:pt>
                <c:pt idx="37">
                  <c:v>6487.3333333333321</c:v>
                </c:pt>
                <c:pt idx="38">
                  <c:v>6637.3333333333348</c:v>
                </c:pt>
                <c:pt idx="39">
                  <c:v>6786</c:v>
                </c:pt>
                <c:pt idx="40">
                  <c:v>6933.3333333333312</c:v>
                </c:pt>
                <c:pt idx="41">
                  <c:v>7079.3333333333358</c:v>
                </c:pt>
                <c:pt idx="42">
                  <c:v>7224.0000000000009</c:v>
                </c:pt>
                <c:pt idx="43">
                  <c:v>7367.3333333333321</c:v>
                </c:pt>
                <c:pt idx="44">
                  <c:v>7509.3333333333358</c:v>
                </c:pt>
                <c:pt idx="45">
                  <c:v>7650</c:v>
                </c:pt>
                <c:pt idx="46">
                  <c:v>7789.3333333333321</c:v>
                </c:pt>
                <c:pt idx="47">
                  <c:v>7927.3333333333348</c:v>
                </c:pt>
                <c:pt idx="48">
                  <c:v>8064</c:v>
                </c:pt>
                <c:pt idx="49">
                  <c:v>8199.3333333333321</c:v>
                </c:pt>
                <c:pt idx="50">
                  <c:v>8333.3333333333285</c:v>
                </c:pt>
                <c:pt idx="51">
                  <c:v>8466</c:v>
                </c:pt>
                <c:pt idx="52">
                  <c:v>8597.3333333333303</c:v>
                </c:pt>
                <c:pt idx="53">
                  <c:v>8727.3333333333303</c:v>
                </c:pt>
                <c:pt idx="54">
                  <c:v>8856</c:v>
                </c:pt>
                <c:pt idx="55">
                  <c:v>8983.3333333333321</c:v>
                </c:pt>
                <c:pt idx="56">
                  <c:v>9109.3333333333285</c:v>
                </c:pt>
                <c:pt idx="57">
                  <c:v>9234</c:v>
                </c:pt>
                <c:pt idx="58">
                  <c:v>9357.3333333333321</c:v>
                </c:pt>
                <c:pt idx="59">
                  <c:v>9479.3333333333303</c:v>
                </c:pt>
                <c:pt idx="60">
                  <c:v>9600</c:v>
                </c:pt>
                <c:pt idx="61">
                  <c:v>9719.3333333333303</c:v>
                </c:pt>
                <c:pt idx="62">
                  <c:v>9837.3333333333303</c:v>
                </c:pt>
                <c:pt idx="63">
                  <c:v>9954</c:v>
                </c:pt>
                <c:pt idx="64">
                  <c:v>10069.333333333332</c:v>
                </c:pt>
                <c:pt idx="65">
                  <c:v>10183.33333333333</c:v>
                </c:pt>
                <c:pt idx="66">
                  <c:v>10296</c:v>
                </c:pt>
                <c:pt idx="67">
                  <c:v>10407.333333333332</c:v>
                </c:pt>
                <c:pt idx="68">
                  <c:v>10517.33333333333</c:v>
                </c:pt>
                <c:pt idx="69">
                  <c:v>10626</c:v>
                </c:pt>
                <c:pt idx="70">
                  <c:v>10733.333333333332</c:v>
                </c:pt>
                <c:pt idx="71">
                  <c:v>10839.33333333333</c:v>
                </c:pt>
                <c:pt idx="72">
                  <c:v>10943.999999999998</c:v>
                </c:pt>
                <c:pt idx="73">
                  <c:v>11047.333333333332</c:v>
                </c:pt>
                <c:pt idx="74">
                  <c:v>11149.33333333333</c:v>
                </c:pt>
                <c:pt idx="75">
                  <c:v>11250</c:v>
                </c:pt>
                <c:pt idx="76">
                  <c:v>11349.333333333332</c:v>
                </c:pt>
                <c:pt idx="77">
                  <c:v>11447.333333333332</c:v>
                </c:pt>
                <c:pt idx="78">
                  <c:v>11544.000000000002</c:v>
                </c:pt>
                <c:pt idx="79">
                  <c:v>11639.333333333332</c:v>
                </c:pt>
                <c:pt idx="80">
                  <c:v>11733.33333333333</c:v>
                </c:pt>
                <c:pt idx="81">
                  <c:v>11826</c:v>
                </c:pt>
                <c:pt idx="82">
                  <c:v>11917.333333333334</c:v>
                </c:pt>
                <c:pt idx="83">
                  <c:v>12007.33333333333</c:v>
                </c:pt>
                <c:pt idx="84">
                  <c:v>12096.000000000002</c:v>
                </c:pt>
                <c:pt idx="85">
                  <c:v>12183.333333333332</c:v>
                </c:pt>
                <c:pt idx="86">
                  <c:v>12269.33333333333</c:v>
                </c:pt>
                <c:pt idx="87">
                  <c:v>12354</c:v>
                </c:pt>
                <c:pt idx="88">
                  <c:v>12437.333333333332</c:v>
                </c:pt>
                <c:pt idx="89">
                  <c:v>12519.333333333332</c:v>
                </c:pt>
                <c:pt idx="90">
                  <c:v>12600</c:v>
                </c:pt>
                <c:pt idx="91">
                  <c:v>12679.333333333332</c:v>
                </c:pt>
                <c:pt idx="92">
                  <c:v>12757.333333333332</c:v>
                </c:pt>
                <c:pt idx="93">
                  <c:v>12834</c:v>
                </c:pt>
                <c:pt idx="94">
                  <c:v>12909.333333333332</c:v>
                </c:pt>
                <c:pt idx="95">
                  <c:v>12983.333333333332</c:v>
                </c:pt>
                <c:pt idx="96">
                  <c:v>13056.000000000002</c:v>
                </c:pt>
                <c:pt idx="97">
                  <c:v>13127.333333333332</c:v>
                </c:pt>
                <c:pt idx="98">
                  <c:v>13197.333333333332</c:v>
                </c:pt>
                <c:pt idx="99">
                  <c:v>13266</c:v>
                </c:pt>
                <c:pt idx="100">
                  <c:v>13333.333333333332</c:v>
                </c:pt>
                <c:pt idx="101">
                  <c:v>13399.33333333333</c:v>
                </c:pt>
                <c:pt idx="102">
                  <c:v>13464</c:v>
                </c:pt>
                <c:pt idx="103">
                  <c:v>13527.333333333332</c:v>
                </c:pt>
                <c:pt idx="104">
                  <c:v>13589.333333333332</c:v>
                </c:pt>
                <c:pt idx="105">
                  <c:v>13650.000000000002</c:v>
                </c:pt>
                <c:pt idx="106">
                  <c:v>13709.333333333332</c:v>
                </c:pt>
                <c:pt idx="107">
                  <c:v>13767.333333333332</c:v>
                </c:pt>
                <c:pt idx="108">
                  <c:v>13824</c:v>
                </c:pt>
                <c:pt idx="109">
                  <c:v>13879.333333333332</c:v>
                </c:pt>
                <c:pt idx="110">
                  <c:v>13933.333333333332</c:v>
                </c:pt>
                <c:pt idx="111">
                  <c:v>13986</c:v>
                </c:pt>
                <c:pt idx="112">
                  <c:v>14037.333333333332</c:v>
                </c:pt>
                <c:pt idx="113">
                  <c:v>14087.333333333334</c:v>
                </c:pt>
                <c:pt idx="114">
                  <c:v>14136</c:v>
                </c:pt>
                <c:pt idx="115">
                  <c:v>14183.333333333334</c:v>
                </c:pt>
                <c:pt idx="116">
                  <c:v>14229.333333333334</c:v>
                </c:pt>
                <c:pt idx="117">
                  <c:v>14274</c:v>
                </c:pt>
                <c:pt idx="118">
                  <c:v>14317.333333333334</c:v>
                </c:pt>
                <c:pt idx="119">
                  <c:v>14359.333333333334</c:v>
                </c:pt>
                <c:pt idx="120">
                  <c:v>14400</c:v>
                </c:pt>
                <c:pt idx="121">
                  <c:v>14439.333333333334</c:v>
                </c:pt>
                <c:pt idx="122">
                  <c:v>14477.333333333334</c:v>
                </c:pt>
                <c:pt idx="123">
                  <c:v>14514</c:v>
                </c:pt>
                <c:pt idx="124">
                  <c:v>14549.333333333334</c:v>
                </c:pt>
                <c:pt idx="125">
                  <c:v>14583.333333333332</c:v>
                </c:pt>
                <c:pt idx="126">
                  <c:v>14616</c:v>
                </c:pt>
                <c:pt idx="127">
                  <c:v>14647.333333333334</c:v>
                </c:pt>
                <c:pt idx="128">
                  <c:v>14677.333333333332</c:v>
                </c:pt>
                <c:pt idx="129">
                  <c:v>14705.999999999998</c:v>
                </c:pt>
                <c:pt idx="130">
                  <c:v>14733.333333333332</c:v>
                </c:pt>
                <c:pt idx="131">
                  <c:v>14759.333333333334</c:v>
                </c:pt>
                <c:pt idx="132">
                  <c:v>14784</c:v>
                </c:pt>
                <c:pt idx="133">
                  <c:v>14807.333333333334</c:v>
                </c:pt>
                <c:pt idx="134">
                  <c:v>14829.333333333334</c:v>
                </c:pt>
                <c:pt idx="135">
                  <c:v>14850</c:v>
                </c:pt>
                <c:pt idx="136">
                  <c:v>14869.333333333334</c:v>
                </c:pt>
                <c:pt idx="137">
                  <c:v>14887.333333333336</c:v>
                </c:pt>
                <c:pt idx="138">
                  <c:v>14904</c:v>
                </c:pt>
                <c:pt idx="139">
                  <c:v>14919.333333333334</c:v>
                </c:pt>
                <c:pt idx="140">
                  <c:v>14933.333333333334</c:v>
                </c:pt>
                <c:pt idx="141">
                  <c:v>14946</c:v>
                </c:pt>
                <c:pt idx="142">
                  <c:v>14957.333333333334</c:v>
                </c:pt>
                <c:pt idx="143">
                  <c:v>14967.333333333332</c:v>
                </c:pt>
                <c:pt idx="144">
                  <c:v>14976</c:v>
                </c:pt>
                <c:pt idx="145">
                  <c:v>14983.333333333332</c:v>
                </c:pt>
                <c:pt idx="146">
                  <c:v>14989.333333333334</c:v>
                </c:pt>
                <c:pt idx="147">
                  <c:v>14993.999999999998</c:v>
                </c:pt>
                <c:pt idx="148">
                  <c:v>14997.333333333332</c:v>
                </c:pt>
                <c:pt idx="149">
                  <c:v>14999.333333333334</c:v>
                </c:pt>
                <c:pt idx="150">
                  <c:v>15000</c:v>
                </c:pt>
                <c:pt idx="151">
                  <c:v>14999.333333333334</c:v>
                </c:pt>
                <c:pt idx="152">
                  <c:v>14997.333333333332</c:v>
                </c:pt>
                <c:pt idx="153">
                  <c:v>14994.000000000002</c:v>
                </c:pt>
                <c:pt idx="154">
                  <c:v>14989.333333333334</c:v>
                </c:pt>
                <c:pt idx="155">
                  <c:v>14983.333333333332</c:v>
                </c:pt>
                <c:pt idx="156">
                  <c:v>14976</c:v>
                </c:pt>
                <c:pt idx="157">
                  <c:v>14967.333333333334</c:v>
                </c:pt>
                <c:pt idx="158">
                  <c:v>14957.333333333334</c:v>
                </c:pt>
                <c:pt idx="159">
                  <c:v>14946</c:v>
                </c:pt>
                <c:pt idx="160">
                  <c:v>14933.333333333336</c:v>
                </c:pt>
                <c:pt idx="161">
                  <c:v>14919.333333333334</c:v>
                </c:pt>
                <c:pt idx="162">
                  <c:v>14904.000000000002</c:v>
                </c:pt>
                <c:pt idx="163">
                  <c:v>14887.333333333336</c:v>
                </c:pt>
                <c:pt idx="164">
                  <c:v>14869.333333333334</c:v>
                </c:pt>
                <c:pt idx="165">
                  <c:v>14850.000000000002</c:v>
                </c:pt>
                <c:pt idx="166">
                  <c:v>14829.333333333334</c:v>
                </c:pt>
                <c:pt idx="167">
                  <c:v>14807.333333333334</c:v>
                </c:pt>
                <c:pt idx="168">
                  <c:v>14784</c:v>
                </c:pt>
                <c:pt idx="169">
                  <c:v>14759.333333333336</c:v>
                </c:pt>
                <c:pt idx="170">
                  <c:v>14733.333333333334</c:v>
                </c:pt>
                <c:pt idx="171">
                  <c:v>14706.000000000002</c:v>
                </c:pt>
                <c:pt idx="172">
                  <c:v>14677.333333333332</c:v>
                </c:pt>
                <c:pt idx="173">
                  <c:v>14647.333333333334</c:v>
                </c:pt>
                <c:pt idx="174">
                  <c:v>14616</c:v>
                </c:pt>
                <c:pt idx="175">
                  <c:v>14583.333333333332</c:v>
                </c:pt>
                <c:pt idx="176">
                  <c:v>14549.333333333334</c:v>
                </c:pt>
                <c:pt idx="177">
                  <c:v>14513.999999999998</c:v>
                </c:pt>
                <c:pt idx="178">
                  <c:v>14477.333333333332</c:v>
                </c:pt>
                <c:pt idx="179">
                  <c:v>14439.333333333336</c:v>
                </c:pt>
                <c:pt idx="180">
                  <c:v>14400</c:v>
                </c:pt>
                <c:pt idx="181">
                  <c:v>14359.333333333334</c:v>
                </c:pt>
                <c:pt idx="182">
                  <c:v>14317.333333333336</c:v>
                </c:pt>
                <c:pt idx="183">
                  <c:v>14274</c:v>
                </c:pt>
                <c:pt idx="184">
                  <c:v>14229.333333333334</c:v>
                </c:pt>
                <c:pt idx="185">
                  <c:v>14183.333333333336</c:v>
                </c:pt>
                <c:pt idx="186">
                  <c:v>14136</c:v>
                </c:pt>
                <c:pt idx="187">
                  <c:v>14087.333333333334</c:v>
                </c:pt>
                <c:pt idx="188">
                  <c:v>14037.333333333334</c:v>
                </c:pt>
                <c:pt idx="189">
                  <c:v>13986</c:v>
                </c:pt>
                <c:pt idx="190">
                  <c:v>13933.333333333336</c:v>
                </c:pt>
                <c:pt idx="191">
                  <c:v>13879.333333333332</c:v>
                </c:pt>
                <c:pt idx="192">
                  <c:v>13824</c:v>
                </c:pt>
                <c:pt idx="193">
                  <c:v>13767.333333333334</c:v>
                </c:pt>
                <c:pt idx="194">
                  <c:v>13709.333333333336</c:v>
                </c:pt>
                <c:pt idx="195">
                  <c:v>13650</c:v>
                </c:pt>
                <c:pt idx="196">
                  <c:v>13589.333333333334</c:v>
                </c:pt>
                <c:pt idx="197">
                  <c:v>13527.333333333336</c:v>
                </c:pt>
                <c:pt idx="198">
                  <c:v>13464</c:v>
                </c:pt>
                <c:pt idx="199">
                  <c:v>13399.333333333334</c:v>
                </c:pt>
                <c:pt idx="200">
                  <c:v>13333.333333333338</c:v>
                </c:pt>
                <c:pt idx="201">
                  <c:v>13266.000000000002</c:v>
                </c:pt>
                <c:pt idx="202">
                  <c:v>13197.333333333336</c:v>
                </c:pt>
                <c:pt idx="203">
                  <c:v>13127.333333333338</c:v>
                </c:pt>
                <c:pt idx="204">
                  <c:v>13056.000000000002</c:v>
                </c:pt>
                <c:pt idx="205">
                  <c:v>12983.333333333336</c:v>
                </c:pt>
                <c:pt idx="206">
                  <c:v>12909.333333333334</c:v>
                </c:pt>
                <c:pt idx="207">
                  <c:v>12834</c:v>
                </c:pt>
                <c:pt idx="208">
                  <c:v>12757.333333333334</c:v>
                </c:pt>
                <c:pt idx="209">
                  <c:v>12679.333333333336</c:v>
                </c:pt>
                <c:pt idx="210">
                  <c:v>12600.000000000002</c:v>
                </c:pt>
                <c:pt idx="211">
                  <c:v>12519.333333333334</c:v>
                </c:pt>
                <c:pt idx="212">
                  <c:v>12437.333333333336</c:v>
                </c:pt>
                <c:pt idx="213">
                  <c:v>12354</c:v>
                </c:pt>
                <c:pt idx="214">
                  <c:v>12269.333333333336</c:v>
                </c:pt>
                <c:pt idx="215">
                  <c:v>12183.333333333336</c:v>
                </c:pt>
                <c:pt idx="216">
                  <c:v>12096</c:v>
                </c:pt>
                <c:pt idx="217">
                  <c:v>12007.333333333334</c:v>
                </c:pt>
                <c:pt idx="218">
                  <c:v>11917.333333333336</c:v>
                </c:pt>
                <c:pt idx="219">
                  <c:v>11826</c:v>
                </c:pt>
                <c:pt idx="220">
                  <c:v>11733.333333333334</c:v>
                </c:pt>
                <c:pt idx="221">
                  <c:v>11639.333333333336</c:v>
                </c:pt>
                <c:pt idx="222">
                  <c:v>11543.999999999998</c:v>
                </c:pt>
                <c:pt idx="223">
                  <c:v>11447.333333333334</c:v>
                </c:pt>
                <c:pt idx="224">
                  <c:v>11349.333333333336</c:v>
                </c:pt>
                <c:pt idx="225">
                  <c:v>11250</c:v>
                </c:pt>
                <c:pt idx="226">
                  <c:v>11149.333333333334</c:v>
                </c:pt>
                <c:pt idx="227">
                  <c:v>11047.333333333336</c:v>
                </c:pt>
                <c:pt idx="228">
                  <c:v>10944.000000000002</c:v>
                </c:pt>
                <c:pt idx="229">
                  <c:v>10839.333333333336</c:v>
                </c:pt>
                <c:pt idx="230">
                  <c:v>10733.333333333338</c:v>
                </c:pt>
                <c:pt idx="231">
                  <c:v>10626</c:v>
                </c:pt>
                <c:pt idx="232">
                  <c:v>10517.333333333336</c:v>
                </c:pt>
                <c:pt idx="233">
                  <c:v>10407.333333333338</c:v>
                </c:pt>
                <c:pt idx="234">
                  <c:v>10296</c:v>
                </c:pt>
                <c:pt idx="235">
                  <c:v>10183.333333333336</c:v>
                </c:pt>
                <c:pt idx="236">
                  <c:v>10069.333333333336</c:v>
                </c:pt>
                <c:pt idx="237">
                  <c:v>9954</c:v>
                </c:pt>
                <c:pt idx="238">
                  <c:v>9837.3333333333358</c:v>
                </c:pt>
                <c:pt idx="239">
                  <c:v>9719.3333333333376</c:v>
                </c:pt>
                <c:pt idx="240">
                  <c:v>9600</c:v>
                </c:pt>
                <c:pt idx="241">
                  <c:v>9479.3333333333358</c:v>
                </c:pt>
                <c:pt idx="242">
                  <c:v>9357.3333333333376</c:v>
                </c:pt>
                <c:pt idx="243">
                  <c:v>9234</c:v>
                </c:pt>
                <c:pt idx="244">
                  <c:v>9109.3333333333358</c:v>
                </c:pt>
                <c:pt idx="245">
                  <c:v>8983.3333333333376</c:v>
                </c:pt>
                <c:pt idx="246">
                  <c:v>8856.0000000000018</c:v>
                </c:pt>
                <c:pt idx="247">
                  <c:v>8727.3333333333339</c:v>
                </c:pt>
                <c:pt idx="248">
                  <c:v>8597.3333333333358</c:v>
                </c:pt>
                <c:pt idx="249">
                  <c:v>8466</c:v>
                </c:pt>
                <c:pt idx="250">
                  <c:v>8333.3333333333339</c:v>
                </c:pt>
                <c:pt idx="251">
                  <c:v>8199.3333333333376</c:v>
                </c:pt>
                <c:pt idx="252">
                  <c:v>8064</c:v>
                </c:pt>
                <c:pt idx="253">
                  <c:v>7927.3333333333348</c:v>
                </c:pt>
                <c:pt idx="254">
                  <c:v>7789.3333333333367</c:v>
                </c:pt>
                <c:pt idx="255">
                  <c:v>7650</c:v>
                </c:pt>
                <c:pt idx="256">
                  <c:v>7509.3333333333348</c:v>
                </c:pt>
                <c:pt idx="257">
                  <c:v>7367.3333333333367</c:v>
                </c:pt>
                <c:pt idx="258">
                  <c:v>7223.9999999999991</c:v>
                </c:pt>
                <c:pt idx="259">
                  <c:v>7079.3333333333358</c:v>
                </c:pt>
                <c:pt idx="260">
                  <c:v>6933.3333333333376</c:v>
                </c:pt>
                <c:pt idx="261">
                  <c:v>6786</c:v>
                </c:pt>
                <c:pt idx="262">
                  <c:v>6637.3333333333358</c:v>
                </c:pt>
                <c:pt idx="263">
                  <c:v>6487.3333333333385</c:v>
                </c:pt>
                <c:pt idx="264">
                  <c:v>6336</c:v>
                </c:pt>
                <c:pt idx="265">
                  <c:v>6183.3333333333358</c:v>
                </c:pt>
                <c:pt idx="266">
                  <c:v>6029.3333333333376</c:v>
                </c:pt>
                <c:pt idx="267">
                  <c:v>5874.0000000000009</c:v>
                </c:pt>
                <c:pt idx="268">
                  <c:v>5717.3333333333358</c:v>
                </c:pt>
                <c:pt idx="269">
                  <c:v>5559.3333333333376</c:v>
                </c:pt>
                <c:pt idx="270">
                  <c:v>5400</c:v>
                </c:pt>
                <c:pt idx="271">
                  <c:v>5239.3333333333358</c:v>
                </c:pt>
                <c:pt idx="272">
                  <c:v>5077.3333333333385</c:v>
                </c:pt>
                <c:pt idx="273">
                  <c:v>4914</c:v>
                </c:pt>
                <c:pt idx="274">
                  <c:v>4749.3333333333358</c:v>
                </c:pt>
                <c:pt idx="275">
                  <c:v>4583.3333333333385</c:v>
                </c:pt>
                <c:pt idx="276">
                  <c:v>4416</c:v>
                </c:pt>
                <c:pt idx="277">
                  <c:v>4247.3333333333358</c:v>
                </c:pt>
                <c:pt idx="278">
                  <c:v>4077.3333333333385</c:v>
                </c:pt>
                <c:pt idx="279">
                  <c:v>3906.0000000000005</c:v>
                </c:pt>
                <c:pt idx="280">
                  <c:v>3733.3333333333362</c:v>
                </c:pt>
                <c:pt idx="281">
                  <c:v>3559.333333333338</c:v>
                </c:pt>
                <c:pt idx="282">
                  <c:v>3384.0000000000005</c:v>
                </c:pt>
                <c:pt idx="283">
                  <c:v>3207.3333333333358</c:v>
                </c:pt>
                <c:pt idx="284">
                  <c:v>3029.3333333333385</c:v>
                </c:pt>
                <c:pt idx="285">
                  <c:v>2850</c:v>
                </c:pt>
                <c:pt idx="286">
                  <c:v>2669.3333333333362</c:v>
                </c:pt>
                <c:pt idx="287">
                  <c:v>2487.3333333333385</c:v>
                </c:pt>
                <c:pt idx="288">
                  <c:v>2304</c:v>
                </c:pt>
                <c:pt idx="289">
                  <c:v>2119.3333333333358</c:v>
                </c:pt>
                <c:pt idx="290">
                  <c:v>1933.3333333333387</c:v>
                </c:pt>
                <c:pt idx="291">
                  <c:v>1746</c:v>
                </c:pt>
                <c:pt idx="292">
                  <c:v>1557.333333333336</c:v>
                </c:pt>
                <c:pt idx="293">
                  <c:v>1367.3333333333387</c:v>
                </c:pt>
                <c:pt idx="294">
                  <c:v>1176</c:v>
                </c:pt>
                <c:pt idx="295">
                  <c:v>983.3333333333361</c:v>
                </c:pt>
                <c:pt idx="296">
                  <c:v>789.33333333333883</c:v>
                </c:pt>
                <c:pt idx="297">
                  <c:v>594</c:v>
                </c:pt>
                <c:pt idx="298">
                  <c:v>397.33333333333616</c:v>
                </c:pt>
                <c:pt idx="299">
                  <c:v>199.33333333333897</c:v>
                </c:pt>
                <c:pt idx="3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177-4B20-8F07-9C353E4F4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9216"/>
        <c:axId val="619799608"/>
      </c:scatterChart>
      <c:valAx>
        <c:axId val="61979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9608"/>
        <c:crosses val="autoZero"/>
        <c:crossBetween val="midCat"/>
      </c:valAx>
      <c:valAx>
        <c:axId val="61979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9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Probability of Sales for a Given Price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DDLinearToUniform!$B$2:$B$302</c:f>
              <c:numCache>
                <c:formatCode>0.000</c:formatCode>
                <c:ptCount val="301"/>
                <c:pt idx="0">
                  <c:v>200</c:v>
                </c:pt>
                <c:pt idx="1">
                  <c:v>199.33333333333334</c:v>
                </c:pt>
                <c:pt idx="2">
                  <c:v>198.66666666666666</c:v>
                </c:pt>
                <c:pt idx="3">
                  <c:v>198</c:v>
                </c:pt>
                <c:pt idx="4">
                  <c:v>197.33333333333334</c:v>
                </c:pt>
                <c:pt idx="5">
                  <c:v>196.66666666666666</c:v>
                </c:pt>
                <c:pt idx="6">
                  <c:v>196</c:v>
                </c:pt>
                <c:pt idx="7">
                  <c:v>195.33333333333334</c:v>
                </c:pt>
                <c:pt idx="8">
                  <c:v>194.66666666666666</c:v>
                </c:pt>
                <c:pt idx="9">
                  <c:v>194</c:v>
                </c:pt>
                <c:pt idx="10">
                  <c:v>193.33333333333334</c:v>
                </c:pt>
                <c:pt idx="11">
                  <c:v>192.66666666666666</c:v>
                </c:pt>
                <c:pt idx="12">
                  <c:v>192</c:v>
                </c:pt>
                <c:pt idx="13">
                  <c:v>191.33333333333334</c:v>
                </c:pt>
                <c:pt idx="14">
                  <c:v>190.66666666666666</c:v>
                </c:pt>
                <c:pt idx="15">
                  <c:v>190</c:v>
                </c:pt>
                <c:pt idx="16">
                  <c:v>189.33333333333334</c:v>
                </c:pt>
                <c:pt idx="17">
                  <c:v>188.66666666666666</c:v>
                </c:pt>
                <c:pt idx="18">
                  <c:v>188</c:v>
                </c:pt>
                <c:pt idx="19">
                  <c:v>187.33333333333334</c:v>
                </c:pt>
                <c:pt idx="20">
                  <c:v>186.66666666666666</c:v>
                </c:pt>
                <c:pt idx="21">
                  <c:v>186</c:v>
                </c:pt>
                <c:pt idx="22">
                  <c:v>185.33333333333334</c:v>
                </c:pt>
                <c:pt idx="23">
                  <c:v>184.66666666666666</c:v>
                </c:pt>
                <c:pt idx="24">
                  <c:v>184</c:v>
                </c:pt>
                <c:pt idx="25">
                  <c:v>183.33333333333334</c:v>
                </c:pt>
                <c:pt idx="26">
                  <c:v>182.66666666666666</c:v>
                </c:pt>
                <c:pt idx="27">
                  <c:v>182</c:v>
                </c:pt>
                <c:pt idx="28">
                  <c:v>181.33333333333334</c:v>
                </c:pt>
                <c:pt idx="29">
                  <c:v>180.66666666666666</c:v>
                </c:pt>
                <c:pt idx="30">
                  <c:v>180</c:v>
                </c:pt>
                <c:pt idx="31">
                  <c:v>179.33333333333334</c:v>
                </c:pt>
                <c:pt idx="32">
                  <c:v>178.66666666666666</c:v>
                </c:pt>
                <c:pt idx="33">
                  <c:v>178</c:v>
                </c:pt>
                <c:pt idx="34">
                  <c:v>177.33333333333334</c:v>
                </c:pt>
                <c:pt idx="35">
                  <c:v>176.66666666666666</c:v>
                </c:pt>
                <c:pt idx="36">
                  <c:v>176</c:v>
                </c:pt>
                <c:pt idx="37">
                  <c:v>175.33333333333334</c:v>
                </c:pt>
                <c:pt idx="38">
                  <c:v>174.66666666666666</c:v>
                </c:pt>
                <c:pt idx="39">
                  <c:v>174</c:v>
                </c:pt>
                <c:pt idx="40">
                  <c:v>173.33333333333334</c:v>
                </c:pt>
                <c:pt idx="41">
                  <c:v>172.66666666666666</c:v>
                </c:pt>
                <c:pt idx="42">
                  <c:v>172</c:v>
                </c:pt>
                <c:pt idx="43">
                  <c:v>171.33333333333334</c:v>
                </c:pt>
                <c:pt idx="44">
                  <c:v>170.66666666666666</c:v>
                </c:pt>
                <c:pt idx="45">
                  <c:v>170</c:v>
                </c:pt>
                <c:pt idx="46">
                  <c:v>169.33333333333334</c:v>
                </c:pt>
                <c:pt idx="47">
                  <c:v>168.66666666666666</c:v>
                </c:pt>
                <c:pt idx="48">
                  <c:v>168</c:v>
                </c:pt>
                <c:pt idx="49">
                  <c:v>167.33333333333334</c:v>
                </c:pt>
                <c:pt idx="50">
                  <c:v>166.66666666666669</c:v>
                </c:pt>
                <c:pt idx="51">
                  <c:v>166</c:v>
                </c:pt>
                <c:pt idx="52">
                  <c:v>165.33333333333334</c:v>
                </c:pt>
                <c:pt idx="53">
                  <c:v>164.66666666666669</c:v>
                </c:pt>
                <c:pt idx="54">
                  <c:v>164</c:v>
                </c:pt>
                <c:pt idx="55">
                  <c:v>163.33333333333334</c:v>
                </c:pt>
                <c:pt idx="56">
                  <c:v>162.66666666666669</c:v>
                </c:pt>
                <c:pt idx="57">
                  <c:v>162</c:v>
                </c:pt>
                <c:pt idx="58">
                  <c:v>161.33333333333334</c:v>
                </c:pt>
                <c:pt idx="59">
                  <c:v>160.66666666666669</c:v>
                </c:pt>
                <c:pt idx="60">
                  <c:v>160</c:v>
                </c:pt>
                <c:pt idx="61">
                  <c:v>159.33333333333334</c:v>
                </c:pt>
                <c:pt idx="62">
                  <c:v>158.66666666666669</c:v>
                </c:pt>
                <c:pt idx="63">
                  <c:v>158</c:v>
                </c:pt>
                <c:pt idx="64">
                  <c:v>157.33333333333334</c:v>
                </c:pt>
                <c:pt idx="65">
                  <c:v>156.66666666666669</c:v>
                </c:pt>
                <c:pt idx="66">
                  <c:v>156</c:v>
                </c:pt>
                <c:pt idx="67">
                  <c:v>155.33333333333334</c:v>
                </c:pt>
                <c:pt idx="68">
                  <c:v>154.66666666666669</c:v>
                </c:pt>
                <c:pt idx="69">
                  <c:v>154</c:v>
                </c:pt>
                <c:pt idx="70">
                  <c:v>153.33333333333334</c:v>
                </c:pt>
                <c:pt idx="71">
                  <c:v>152.66666666666669</c:v>
                </c:pt>
                <c:pt idx="72">
                  <c:v>152</c:v>
                </c:pt>
                <c:pt idx="73">
                  <c:v>151.33333333333334</c:v>
                </c:pt>
                <c:pt idx="74">
                  <c:v>150.66666666666669</c:v>
                </c:pt>
                <c:pt idx="75">
                  <c:v>150</c:v>
                </c:pt>
                <c:pt idx="76">
                  <c:v>149.33333333333334</c:v>
                </c:pt>
                <c:pt idx="77">
                  <c:v>148.66666666666669</c:v>
                </c:pt>
                <c:pt idx="78">
                  <c:v>148</c:v>
                </c:pt>
                <c:pt idx="79">
                  <c:v>147.33333333333334</c:v>
                </c:pt>
                <c:pt idx="80">
                  <c:v>146.66666666666669</c:v>
                </c:pt>
                <c:pt idx="81">
                  <c:v>146</c:v>
                </c:pt>
                <c:pt idx="82">
                  <c:v>145.33333333333334</c:v>
                </c:pt>
                <c:pt idx="83">
                  <c:v>144.66666666666669</c:v>
                </c:pt>
                <c:pt idx="84">
                  <c:v>144</c:v>
                </c:pt>
                <c:pt idx="85">
                  <c:v>143.33333333333334</c:v>
                </c:pt>
                <c:pt idx="86">
                  <c:v>142.66666666666669</c:v>
                </c:pt>
                <c:pt idx="87">
                  <c:v>142</c:v>
                </c:pt>
                <c:pt idx="88">
                  <c:v>141.33333333333334</c:v>
                </c:pt>
                <c:pt idx="89">
                  <c:v>140.66666666666669</c:v>
                </c:pt>
                <c:pt idx="90">
                  <c:v>140</c:v>
                </c:pt>
                <c:pt idx="91">
                  <c:v>139.33333333333334</c:v>
                </c:pt>
                <c:pt idx="92">
                  <c:v>138.66666666666669</c:v>
                </c:pt>
                <c:pt idx="93">
                  <c:v>138</c:v>
                </c:pt>
                <c:pt idx="94">
                  <c:v>137.33333333333334</c:v>
                </c:pt>
                <c:pt idx="95">
                  <c:v>136.66666666666669</c:v>
                </c:pt>
                <c:pt idx="96">
                  <c:v>136</c:v>
                </c:pt>
                <c:pt idx="97">
                  <c:v>135.33333333333334</c:v>
                </c:pt>
                <c:pt idx="98">
                  <c:v>134.66666666666669</c:v>
                </c:pt>
                <c:pt idx="99">
                  <c:v>134</c:v>
                </c:pt>
                <c:pt idx="100">
                  <c:v>133.33333333333334</c:v>
                </c:pt>
                <c:pt idx="101">
                  <c:v>132.66666666666669</c:v>
                </c:pt>
                <c:pt idx="102">
                  <c:v>132</c:v>
                </c:pt>
                <c:pt idx="103">
                  <c:v>131.33333333333334</c:v>
                </c:pt>
                <c:pt idx="104">
                  <c:v>130.66666666666669</c:v>
                </c:pt>
                <c:pt idx="105">
                  <c:v>130</c:v>
                </c:pt>
                <c:pt idx="106">
                  <c:v>129.33333333333334</c:v>
                </c:pt>
                <c:pt idx="107">
                  <c:v>128.66666666666669</c:v>
                </c:pt>
                <c:pt idx="108">
                  <c:v>128</c:v>
                </c:pt>
                <c:pt idx="109">
                  <c:v>127.33333333333334</c:v>
                </c:pt>
                <c:pt idx="110">
                  <c:v>126.66666666666667</c:v>
                </c:pt>
                <c:pt idx="111">
                  <c:v>126</c:v>
                </c:pt>
                <c:pt idx="112">
                  <c:v>125.33333333333334</c:v>
                </c:pt>
                <c:pt idx="113">
                  <c:v>124.66666666666667</c:v>
                </c:pt>
                <c:pt idx="114">
                  <c:v>124</c:v>
                </c:pt>
                <c:pt idx="115">
                  <c:v>123.33333333333334</c:v>
                </c:pt>
                <c:pt idx="116">
                  <c:v>122.66666666666667</c:v>
                </c:pt>
                <c:pt idx="117">
                  <c:v>122</c:v>
                </c:pt>
                <c:pt idx="118">
                  <c:v>121.33333333333334</c:v>
                </c:pt>
                <c:pt idx="119">
                  <c:v>120.66666666666667</c:v>
                </c:pt>
                <c:pt idx="120">
                  <c:v>120</c:v>
                </c:pt>
                <c:pt idx="121">
                  <c:v>119.33333333333334</c:v>
                </c:pt>
                <c:pt idx="122">
                  <c:v>118.66666666666667</c:v>
                </c:pt>
                <c:pt idx="123">
                  <c:v>118</c:v>
                </c:pt>
                <c:pt idx="124">
                  <c:v>117.33333333333334</c:v>
                </c:pt>
                <c:pt idx="125">
                  <c:v>116.66666666666667</c:v>
                </c:pt>
                <c:pt idx="126">
                  <c:v>116</c:v>
                </c:pt>
                <c:pt idx="127">
                  <c:v>115.33333333333334</c:v>
                </c:pt>
                <c:pt idx="128">
                  <c:v>114.66666666666667</c:v>
                </c:pt>
                <c:pt idx="129">
                  <c:v>114</c:v>
                </c:pt>
                <c:pt idx="130">
                  <c:v>113.33333333333334</c:v>
                </c:pt>
                <c:pt idx="131">
                  <c:v>112.66666666666667</c:v>
                </c:pt>
                <c:pt idx="132">
                  <c:v>112</c:v>
                </c:pt>
                <c:pt idx="133">
                  <c:v>111.33333333333334</c:v>
                </c:pt>
                <c:pt idx="134">
                  <c:v>110.66666666666667</c:v>
                </c:pt>
                <c:pt idx="135">
                  <c:v>110</c:v>
                </c:pt>
                <c:pt idx="136">
                  <c:v>109.33333333333334</c:v>
                </c:pt>
                <c:pt idx="137">
                  <c:v>108.66666666666667</c:v>
                </c:pt>
                <c:pt idx="138">
                  <c:v>108</c:v>
                </c:pt>
                <c:pt idx="139">
                  <c:v>107.33333333333334</c:v>
                </c:pt>
                <c:pt idx="140">
                  <c:v>106.66666666666667</c:v>
                </c:pt>
                <c:pt idx="141">
                  <c:v>106</c:v>
                </c:pt>
                <c:pt idx="142">
                  <c:v>105.33333333333334</c:v>
                </c:pt>
                <c:pt idx="143">
                  <c:v>104.66666666666667</c:v>
                </c:pt>
                <c:pt idx="144">
                  <c:v>104</c:v>
                </c:pt>
                <c:pt idx="145">
                  <c:v>103.33333333333334</c:v>
                </c:pt>
                <c:pt idx="146">
                  <c:v>102.66666666666667</c:v>
                </c:pt>
                <c:pt idx="147">
                  <c:v>102</c:v>
                </c:pt>
                <c:pt idx="148">
                  <c:v>101.33333333333334</c:v>
                </c:pt>
                <c:pt idx="149">
                  <c:v>100.66666666666667</c:v>
                </c:pt>
                <c:pt idx="150">
                  <c:v>100</c:v>
                </c:pt>
                <c:pt idx="151">
                  <c:v>99.333333333333343</c:v>
                </c:pt>
                <c:pt idx="152">
                  <c:v>98.666666666666671</c:v>
                </c:pt>
                <c:pt idx="153">
                  <c:v>98</c:v>
                </c:pt>
                <c:pt idx="154">
                  <c:v>97.333333333333343</c:v>
                </c:pt>
                <c:pt idx="155">
                  <c:v>96.666666666666671</c:v>
                </c:pt>
                <c:pt idx="156">
                  <c:v>96</c:v>
                </c:pt>
                <c:pt idx="157">
                  <c:v>95.333333333333343</c:v>
                </c:pt>
                <c:pt idx="158">
                  <c:v>94.666666666666671</c:v>
                </c:pt>
                <c:pt idx="159">
                  <c:v>94</c:v>
                </c:pt>
                <c:pt idx="160">
                  <c:v>93.333333333333343</c:v>
                </c:pt>
                <c:pt idx="161">
                  <c:v>92.666666666666671</c:v>
                </c:pt>
                <c:pt idx="162">
                  <c:v>92</c:v>
                </c:pt>
                <c:pt idx="163">
                  <c:v>91.333333333333343</c:v>
                </c:pt>
                <c:pt idx="164">
                  <c:v>90.666666666666671</c:v>
                </c:pt>
                <c:pt idx="165">
                  <c:v>90</c:v>
                </c:pt>
                <c:pt idx="166">
                  <c:v>89.333333333333343</c:v>
                </c:pt>
                <c:pt idx="167">
                  <c:v>88.666666666666671</c:v>
                </c:pt>
                <c:pt idx="168">
                  <c:v>88</c:v>
                </c:pt>
                <c:pt idx="169">
                  <c:v>87.333333333333343</c:v>
                </c:pt>
                <c:pt idx="170">
                  <c:v>86.666666666666671</c:v>
                </c:pt>
                <c:pt idx="171">
                  <c:v>86</c:v>
                </c:pt>
                <c:pt idx="172">
                  <c:v>85.333333333333343</c:v>
                </c:pt>
                <c:pt idx="173">
                  <c:v>84.666666666666671</c:v>
                </c:pt>
                <c:pt idx="174">
                  <c:v>84</c:v>
                </c:pt>
                <c:pt idx="175">
                  <c:v>83.333333333333343</c:v>
                </c:pt>
                <c:pt idx="176">
                  <c:v>82.666666666666671</c:v>
                </c:pt>
                <c:pt idx="177">
                  <c:v>82</c:v>
                </c:pt>
                <c:pt idx="178">
                  <c:v>81.333333333333343</c:v>
                </c:pt>
                <c:pt idx="179">
                  <c:v>80.666666666666671</c:v>
                </c:pt>
                <c:pt idx="180">
                  <c:v>80</c:v>
                </c:pt>
                <c:pt idx="181">
                  <c:v>79.333333333333343</c:v>
                </c:pt>
                <c:pt idx="182">
                  <c:v>78.666666666666671</c:v>
                </c:pt>
                <c:pt idx="183">
                  <c:v>78</c:v>
                </c:pt>
                <c:pt idx="184">
                  <c:v>77.333333333333343</c:v>
                </c:pt>
                <c:pt idx="185">
                  <c:v>76.666666666666671</c:v>
                </c:pt>
                <c:pt idx="186">
                  <c:v>76</c:v>
                </c:pt>
                <c:pt idx="187">
                  <c:v>75.333333333333343</c:v>
                </c:pt>
                <c:pt idx="188">
                  <c:v>74.666666666666671</c:v>
                </c:pt>
                <c:pt idx="189">
                  <c:v>74</c:v>
                </c:pt>
                <c:pt idx="190">
                  <c:v>73.333333333333343</c:v>
                </c:pt>
                <c:pt idx="191">
                  <c:v>72.666666666666671</c:v>
                </c:pt>
                <c:pt idx="192">
                  <c:v>72</c:v>
                </c:pt>
                <c:pt idx="193">
                  <c:v>71.333333333333343</c:v>
                </c:pt>
                <c:pt idx="194">
                  <c:v>70.666666666666686</c:v>
                </c:pt>
                <c:pt idx="195">
                  <c:v>70</c:v>
                </c:pt>
                <c:pt idx="196">
                  <c:v>69.333333333333343</c:v>
                </c:pt>
                <c:pt idx="197">
                  <c:v>68.666666666666686</c:v>
                </c:pt>
                <c:pt idx="198">
                  <c:v>68</c:v>
                </c:pt>
                <c:pt idx="199">
                  <c:v>67.333333333333343</c:v>
                </c:pt>
                <c:pt idx="200">
                  <c:v>66.666666666666686</c:v>
                </c:pt>
                <c:pt idx="201">
                  <c:v>66</c:v>
                </c:pt>
                <c:pt idx="202">
                  <c:v>65.333333333333343</c:v>
                </c:pt>
                <c:pt idx="203">
                  <c:v>64.666666666666686</c:v>
                </c:pt>
                <c:pt idx="204">
                  <c:v>64</c:v>
                </c:pt>
                <c:pt idx="205">
                  <c:v>63.333333333333343</c:v>
                </c:pt>
                <c:pt idx="206">
                  <c:v>62.666666666666686</c:v>
                </c:pt>
                <c:pt idx="207">
                  <c:v>62</c:v>
                </c:pt>
                <c:pt idx="208">
                  <c:v>61.333333333333343</c:v>
                </c:pt>
                <c:pt idx="209">
                  <c:v>60.666666666666686</c:v>
                </c:pt>
                <c:pt idx="210">
                  <c:v>60</c:v>
                </c:pt>
                <c:pt idx="211">
                  <c:v>59.333333333333343</c:v>
                </c:pt>
                <c:pt idx="212">
                  <c:v>58.666666666666686</c:v>
                </c:pt>
                <c:pt idx="213">
                  <c:v>58</c:v>
                </c:pt>
                <c:pt idx="214">
                  <c:v>57.333333333333343</c:v>
                </c:pt>
                <c:pt idx="215">
                  <c:v>56.666666666666686</c:v>
                </c:pt>
                <c:pt idx="216">
                  <c:v>56</c:v>
                </c:pt>
                <c:pt idx="217">
                  <c:v>55.333333333333343</c:v>
                </c:pt>
                <c:pt idx="218">
                  <c:v>54.666666666666686</c:v>
                </c:pt>
                <c:pt idx="219">
                  <c:v>54</c:v>
                </c:pt>
                <c:pt idx="220">
                  <c:v>53.333333333333343</c:v>
                </c:pt>
                <c:pt idx="221">
                  <c:v>52.666666666666686</c:v>
                </c:pt>
                <c:pt idx="222">
                  <c:v>52</c:v>
                </c:pt>
                <c:pt idx="223">
                  <c:v>51.333333333333343</c:v>
                </c:pt>
                <c:pt idx="224">
                  <c:v>50.666666666666686</c:v>
                </c:pt>
                <c:pt idx="225">
                  <c:v>50</c:v>
                </c:pt>
                <c:pt idx="226">
                  <c:v>49.333333333333343</c:v>
                </c:pt>
                <c:pt idx="227">
                  <c:v>48.666666666666686</c:v>
                </c:pt>
                <c:pt idx="228">
                  <c:v>48</c:v>
                </c:pt>
                <c:pt idx="229">
                  <c:v>47.333333333333343</c:v>
                </c:pt>
                <c:pt idx="230">
                  <c:v>46.666666666666686</c:v>
                </c:pt>
                <c:pt idx="231">
                  <c:v>46</c:v>
                </c:pt>
                <c:pt idx="232">
                  <c:v>45.333333333333343</c:v>
                </c:pt>
                <c:pt idx="233">
                  <c:v>44.666666666666686</c:v>
                </c:pt>
                <c:pt idx="234">
                  <c:v>44</c:v>
                </c:pt>
                <c:pt idx="235">
                  <c:v>43.333333333333343</c:v>
                </c:pt>
                <c:pt idx="236">
                  <c:v>42.666666666666686</c:v>
                </c:pt>
                <c:pt idx="237">
                  <c:v>42</c:v>
                </c:pt>
                <c:pt idx="238">
                  <c:v>41.333333333333343</c:v>
                </c:pt>
                <c:pt idx="239">
                  <c:v>40.666666666666686</c:v>
                </c:pt>
                <c:pt idx="240">
                  <c:v>40</c:v>
                </c:pt>
                <c:pt idx="241">
                  <c:v>39.333333333333343</c:v>
                </c:pt>
                <c:pt idx="242">
                  <c:v>38.666666666666686</c:v>
                </c:pt>
                <c:pt idx="243">
                  <c:v>38</c:v>
                </c:pt>
                <c:pt idx="244">
                  <c:v>37.333333333333343</c:v>
                </c:pt>
                <c:pt idx="245">
                  <c:v>36.666666666666686</c:v>
                </c:pt>
                <c:pt idx="246">
                  <c:v>36</c:v>
                </c:pt>
                <c:pt idx="247">
                  <c:v>35.333333333333343</c:v>
                </c:pt>
                <c:pt idx="248">
                  <c:v>34.666666666666686</c:v>
                </c:pt>
                <c:pt idx="249">
                  <c:v>34</c:v>
                </c:pt>
                <c:pt idx="250">
                  <c:v>33.333333333333343</c:v>
                </c:pt>
                <c:pt idx="251">
                  <c:v>32.666666666666686</c:v>
                </c:pt>
                <c:pt idx="252">
                  <c:v>32</c:v>
                </c:pt>
                <c:pt idx="253">
                  <c:v>31.333333333333343</c:v>
                </c:pt>
                <c:pt idx="254">
                  <c:v>30.666666666666686</c:v>
                </c:pt>
                <c:pt idx="255">
                  <c:v>30</c:v>
                </c:pt>
                <c:pt idx="256">
                  <c:v>29.333333333333343</c:v>
                </c:pt>
                <c:pt idx="257">
                  <c:v>28.666666666666686</c:v>
                </c:pt>
                <c:pt idx="258">
                  <c:v>28</c:v>
                </c:pt>
                <c:pt idx="259">
                  <c:v>27.333333333333343</c:v>
                </c:pt>
                <c:pt idx="260">
                  <c:v>26.666666666666686</c:v>
                </c:pt>
                <c:pt idx="261">
                  <c:v>26</c:v>
                </c:pt>
                <c:pt idx="262">
                  <c:v>25.333333333333343</c:v>
                </c:pt>
                <c:pt idx="263">
                  <c:v>24.666666666666686</c:v>
                </c:pt>
                <c:pt idx="264">
                  <c:v>24</c:v>
                </c:pt>
                <c:pt idx="265">
                  <c:v>23.333333333333343</c:v>
                </c:pt>
                <c:pt idx="266">
                  <c:v>22.666666666666686</c:v>
                </c:pt>
                <c:pt idx="267">
                  <c:v>22</c:v>
                </c:pt>
                <c:pt idx="268">
                  <c:v>21.333333333333343</c:v>
                </c:pt>
                <c:pt idx="269">
                  <c:v>20.666666666666686</c:v>
                </c:pt>
                <c:pt idx="270">
                  <c:v>20</c:v>
                </c:pt>
                <c:pt idx="271">
                  <c:v>19.333333333333343</c:v>
                </c:pt>
                <c:pt idx="272">
                  <c:v>18.666666666666686</c:v>
                </c:pt>
                <c:pt idx="273">
                  <c:v>18</c:v>
                </c:pt>
                <c:pt idx="274">
                  <c:v>17.333333333333343</c:v>
                </c:pt>
                <c:pt idx="275">
                  <c:v>16.666666666666686</c:v>
                </c:pt>
                <c:pt idx="276">
                  <c:v>16</c:v>
                </c:pt>
                <c:pt idx="277">
                  <c:v>15.333333333333343</c:v>
                </c:pt>
                <c:pt idx="278">
                  <c:v>14.666666666666686</c:v>
                </c:pt>
                <c:pt idx="279">
                  <c:v>14</c:v>
                </c:pt>
                <c:pt idx="280">
                  <c:v>13.333333333333343</c:v>
                </c:pt>
                <c:pt idx="281">
                  <c:v>12.666666666666686</c:v>
                </c:pt>
                <c:pt idx="282">
                  <c:v>12</c:v>
                </c:pt>
                <c:pt idx="283">
                  <c:v>11.333333333333343</c:v>
                </c:pt>
                <c:pt idx="284">
                  <c:v>10.666666666666686</c:v>
                </c:pt>
                <c:pt idx="285">
                  <c:v>10</c:v>
                </c:pt>
                <c:pt idx="286">
                  <c:v>9.3333333333333428</c:v>
                </c:pt>
                <c:pt idx="287">
                  <c:v>8.6666666666666856</c:v>
                </c:pt>
                <c:pt idx="288">
                  <c:v>8</c:v>
                </c:pt>
                <c:pt idx="289">
                  <c:v>7.3333333333333428</c:v>
                </c:pt>
                <c:pt idx="290">
                  <c:v>6.6666666666666856</c:v>
                </c:pt>
                <c:pt idx="291">
                  <c:v>6</c:v>
                </c:pt>
                <c:pt idx="292">
                  <c:v>5.3333333333333428</c:v>
                </c:pt>
                <c:pt idx="293">
                  <c:v>4.6666666666666856</c:v>
                </c:pt>
                <c:pt idx="294">
                  <c:v>4</c:v>
                </c:pt>
                <c:pt idx="295">
                  <c:v>3.3333333333333428</c:v>
                </c:pt>
                <c:pt idx="296">
                  <c:v>2.6666666666666856</c:v>
                </c:pt>
                <c:pt idx="297">
                  <c:v>2</c:v>
                </c:pt>
                <c:pt idx="298">
                  <c:v>1.3333333333333428</c:v>
                </c:pt>
                <c:pt idx="299">
                  <c:v>0.66666666666668561</c:v>
                </c:pt>
                <c:pt idx="300">
                  <c:v>0</c:v>
                </c:pt>
              </c:numCache>
            </c:numRef>
          </c:xVal>
          <c:yVal>
            <c:numRef>
              <c:f>DDLinearToUniform!$D$2:$D$302</c:f>
              <c:numCache>
                <c:formatCode>0.000</c:formatCode>
                <c:ptCount val="301"/>
                <c:pt idx="0">
                  <c:v>0</c:v>
                </c:pt>
                <c:pt idx="1">
                  <c:v>3.3333333333332858E-3</c:v>
                </c:pt>
                <c:pt idx="2">
                  <c:v>6.6666666666667139E-3</c:v>
                </c:pt>
                <c:pt idx="3">
                  <c:v>0.01</c:v>
                </c:pt>
                <c:pt idx="4">
                  <c:v>1.3333333333333286E-2</c:v>
                </c:pt>
                <c:pt idx="5">
                  <c:v>1.6666666666666715E-2</c:v>
                </c:pt>
                <c:pt idx="6">
                  <c:v>0.02</c:v>
                </c:pt>
                <c:pt idx="7">
                  <c:v>2.3333333333333286E-2</c:v>
                </c:pt>
                <c:pt idx="8">
                  <c:v>2.6666666666666713E-2</c:v>
                </c:pt>
                <c:pt idx="9">
                  <c:v>0.03</c:v>
                </c:pt>
                <c:pt idx="10">
                  <c:v>3.3333333333333284E-2</c:v>
                </c:pt>
                <c:pt idx="11">
                  <c:v>3.6666666666666715E-2</c:v>
                </c:pt>
                <c:pt idx="12">
                  <c:v>0.04</c:v>
                </c:pt>
                <c:pt idx="13">
                  <c:v>4.3333333333333286E-2</c:v>
                </c:pt>
                <c:pt idx="14">
                  <c:v>4.6666666666666717E-2</c:v>
                </c:pt>
                <c:pt idx="15">
                  <c:v>0.05</c:v>
                </c:pt>
                <c:pt idx="16">
                  <c:v>5.3333333333333288E-2</c:v>
                </c:pt>
                <c:pt idx="17">
                  <c:v>5.6666666666666712E-2</c:v>
                </c:pt>
                <c:pt idx="18">
                  <c:v>0.06</c:v>
                </c:pt>
                <c:pt idx="19">
                  <c:v>6.3333333333333283E-2</c:v>
                </c:pt>
                <c:pt idx="20">
                  <c:v>6.6666666666666721E-2</c:v>
                </c:pt>
                <c:pt idx="21">
                  <c:v>7.0000000000000007E-2</c:v>
                </c:pt>
                <c:pt idx="22">
                  <c:v>7.3333333333333292E-2</c:v>
                </c:pt>
                <c:pt idx="23">
                  <c:v>7.6666666666666716E-2</c:v>
                </c:pt>
                <c:pt idx="24">
                  <c:v>0.08</c:v>
                </c:pt>
                <c:pt idx="25">
                  <c:v>8.3333333333333287E-2</c:v>
                </c:pt>
                <c:pt idx="26">
                  <c:v>8.6666666666666711E-2</c:v>
                </c:pt>
                <c:pt idx="27">
                  <c:v>0.09</c:v>
                </c:pt>
                <c:pt idx="28">
                  <c:v>9.3333333333333282E-2</c:v>
                </c:pt>
                <c:pt idx="29">
                  <c:v>9.666666666666672E-2</c:v>
                </c:pt>
                <c:pt idx="30">
                  <c:v>0.1</c:v>
                </c:pt>
                <c:pt idx="31">
                  <c:v>0.10333333333333329</c:v>
                </c:pt>
                <c:pt idx="32">
                  <c:v>0.10666666666666672</c:v>
                </c:pt>
                <c:pt idx="33">
                  <c:v>0.11</c:v>
                </c:pt>
                <c:pt idx="34">
                  <c:v>0.11333333333333329</c:v>
                </c:pt>
                <c:pt idx="35">
                  <c:v>0.11666666666666671</c:v>
                </c:pt>
                <c:pt idx="36">
                  <c:v>0.12</c:v>
                </c:pt>
                <c:pt idx="37">
                  <c:v>0.12333333333333329</c:v>
                </c:pt>
                <c:pt idx="38">
                  <c:v>0.12666666666666671</c:v>
                </c:pt>
                <c:pt idx="39">
                  <c:v>0.13</c:v>
                </c:pt>
                <c:pt idx="40">
                  <c:v>0.13333333333333328</c:v>
                </c:pt>
                <c:pt idx="41">
                  <c:v>0.13666666666666671</c:v>
                </c:pt>
                <c:pt idx="42">
                  <c:v>0.14000000000000001</c:v>
                </c:pt>
                <c:pt idx="43">
                  <c:v>0.14333333333333328</c:v>
                </c:pt>
                <c:pt idx="44">
                  <c:v>0.14666666666666672</c:v>
                </c:pt>
                <c:pt idx="45">
                  <c:v>0.15</c:v>
                </c:pt>
                <c:pt idx="46">
                  <c:v>0.15333333333333329</c:v>
                </c:pt>
                <c:pt idx="47">
                  <c:v>0.1566666666666667</c:v>
                </c:pt>
                <c:pt idx="48">
                  <c:v>0.16</c:v>
                </c:pt>
                <c:pt idx="49">
                  <c:v>0.1633333333333333</c:v>
                </c:pt>
                <c:pt idx="50">
                  <c:v>0.16666666666666657</c:v>
                </c:pt>
                <c:pt idx="51">
                  <c:v>0.17</c:v>
                </c:pt>
                <c:pt idx="52">
                  <c:v>0.17333333333333328</c:v>
                </c:pt>
                <c:pt idx="53">
                  <c:v>0.17666666666666658</c:v>
                </c:pt>
                <c:pt idx="54">
                  <c:v>0.18</c:v>
                </c:pt>
                <c:pt idx="55">
                  <c:v>0.18333333333333329</c:v>
                </c:pt>
                <c:pt idx="56">
                  <c:v>0.18666666666666656</c:v>
                </c:pt>
                <c:pt idx="57">
                  <c:v>0.19</c:v>
                </c:pt>
                <c:pt idx="58">
                  <c:v>0.1933333333333333</c:v>
                </c:pt>
                <c:pt idx="59">
                  <c:v>0.19666666666666657</c:v>
                </c:pt>
                <c:pt idx="60">
                  <c:v>0.2</c:v>
                </c:pt>
                <c:pt idx="61">
                  <c:v>0.20333333333333328</c:v>
                </c:pt>
                <c:pt idx="62">
                  <c:v>0.20666666666666658</c:v>
                </c:pt>
                <c:pt idx="63">
                  <c:v>0.21</c:v>
                </c:pt>
                <c:pt idx="64">
                  <c:v>0.21333333333333329</c:v>
                </c:pt>
                <c:pt idx="65">
                  <c:v>0.21666666666666656</c:v>
                </c:pt>
                <c:pt idx="66">
                  <c:v>0.22</c:v>
                </c:pt>
                <c:pt idx="67">
                  <c:v>0.2233333333333333</c:v>
                </c:pt>
                <c:pt idx="68">
                  <c:v>0.22666666666666657</c:v>
                </c:pt>
                <c:pt idx="69">
                  <c:v>0.23</c:v>
                </c:pt>
                <c:pt idx="70">
                  <c:v>0.23333333333333328</c:v>
                </c:pt>
                <c:pt idx="71">
                  <c:v>0.23666666666666658</c:v>
                </c:pt>
                <c:pt idx="72">
                  <c:v>0.24</c:v>
                </c:pt>
                <c:pt idx="73">
                  <c:v>0.24333333333333329</c:v>
                </c:pt>
                <c:pt idx="74">
                  <c:v>0.24666666666666659</c:v>
                </c:pt>
                <c:pt idx="75">
                  <c:v>0.25</c:v>
                </c:pt>
                <c:pt idx="76">
                  <c:v>0.2533333333333333</c:v>
                </c:pt>
                <c:pt idx="77">
                  <c:v>0.2566666666666666</c:v>
                </c:pt>
                <c:pt idx="78">
                  <c:v>0.26</c:v>
                </c:pt>
                <c:pt idx="79">
                  <c:v>0.26333333333333331</c:v>
                </c:pt>
                <c:pt idx="80">
                  <c:v>0.26666666666666655</c:v>
                </c:pt>
                <c:pt idx="81">
                  <c:v>0.27</c:v>
                </c:pt>
                <c:pt idx="82">
                  <c:v>0.27333333333333332</c:v>
                </c:pt>
                <c:pt idx="83">
                  <c:v>0.27666666666666656</c:v>
                </c:pt>
                <c:pt idx="84">
                  <c:v>0.28000000000000003</c:v>
                </c:pt>
                <c:pt idx="85">
                  <c:v>0.28333333333333327</c:v>
                </c:pt>
                <c:pt idx="86">
                  <c:v>0.28666666666666657</c:v>
                </c:pt>
                <c:pt idx="87">
                  <c:v>0.28999999999999998</c:v>
                </c:pt>
                <c:pt idx="88">
                  <c:v>0.29333333333333328</c:v>
                </c:pt>
                <c:pt idx="89">
                  <c:v>0.29666666666666658</c:v>
                </c:pt>
                <c:pt idx="90">
                  <c:v>0.3</c:v>
                </c:pt>
                <c:pt idx="91">
                  <c:v>0.30333333333333329</c:v>
                </c:pt>
                <c:pt idx="92">
                  <c:v>0.30666666666666659</c:v>
                </c:pt>
                <c:pt idx="93">
                  <c:v>0.31</c:v>
                </c:pt>
                <c:pt idx="94">
                  <c:v>0.3133333333333333</c:v>
                </c:pt>
                <c:pt idx="95">
                  <c:v>0.3166666666666666</c:v>
                </c:pt>
                <c:pt idx="96">
                  <c:v>0.32</c:v>
                </c:pt>
                <c:pt idx="97">
                  <c:v>0.32333333333333331</c:v>
                </c:pt>
                <c:pt idx="98">
                  <c:v>0.32666666666666661</c:v>
                </c:pt>
                <c:pt idx="99">
                  <c:v>0.33</c:v>
                </c:pt>
                <c:pt idx="100">
                  <c:v>0.33333333333333331</c:v>
                </c:pt>
                <c:pt idx="101">
                  <c:v>0.33666666666666656</c:v>
                </c:pt>
                <c:pt idx="102">
                  <c:v>0.34</c:v>
                </c:pt>
                <c:pt idx="103">
                  <c:v>0.34333333333333327</c:v>
                </c:pt>
                <c:pt idx="104">
                  <c:v>0.34666666666666657</c:v>
                </c:pt>
                <c:pt idx="105">
                  <c:v>0.35000000000000003</c:v>
                </c:pt>
                <c:pt idx="106">
                  <c:v>0.35333333333333328</c:v>
                </c:pt>
                <c:pt idx="107">
                  <c:v>0.35666666666666658</c:v>
                </c:pt>
                <c:pt idx="108">
                  <c:v>0.36</c:v>
                </c:pt>
                <c:pt idx="109">
                  <c:v>0.36333333333333329</c:v>
                </c:pt>
                <c:pt idx="110">
                  <c:v>0.36666666666666664</c:v>
                </c:pt>
                <c:pt idx="111">
                  <c:v>0.37</c:v>
                </c:pt>
                <c:pt idx="112">
                  <c:v>0.37333333333333329</c:v>
                </c:pt>
                <c:pt idx="113">
                  <c:v>0.37666666666666665</c:v>
                </c:pt>
                <c:pt idx="114">
                  <c:v>0.38</c:v>
                </c:pt>
                <c:pt idx="115">
                  <c:v>0.3833333333333333</c:v>
                </c:pt>
                <c:pt idx="116">
                  <c:v>0.38666666666666666</c:v>
                </c:pt>
                <c:pt idx="117">
                  <c:v>0.39</c:v>
                </c:pt>
                <c:pt idx="118">
                  <c:v>0.39333333333333331</c:v>
                </c:pt>
                <c:pt idx="119">
                  <c:v>0.39666666666666667</c:v>
                </c:pt>
                <c:pt idx="120">
                  <c:v>0.4</c:v>
                </c:pt>
                <c:pt idx="121">
                  <c:v>0.40333333333333332</c:v>
                </c:pt>
                <c:pt idx="122">
                  <c:v>0.40666666666666668</c:v>
                </c:pt>
                <c:pt idx="123">
                  <c:v>0.41000000000000003</c:v>
                </c:pt>
                <c:pt idx="124">
                  <c:v>0.41333333333333327</c:v>
                </c:pt>
                <c:pt idx="125">
                  <c:v>0.41666666666666663</c:v>
                </c:pt>
                <c:pt idx="126">
                  <c:v>0.42</c:v>
                </c:pt>
                <c:pt idx="127">
                  <c:v>0.42333333333333328</c:v>
                </c:pt>
                <c:pt idx="128">
                  <c:v>0.42666666666666664</c:v>
                </c:pt>
                <c:pt idx="129">
                  <c:v>0.43</c:v>
                </c:pt>
                <c:pt idx="130">
                  <c:v>0.43333333333333329</c:v>
                </c:pt>
                <c:pt idx="131">
                  <c:v>0.43666666666666665</c:v>
                </c:pt>
                <c:pt idx="132">
                  <c:v>0.44</c:v>
                </c:pt>
                <c:pt idx="133">
                  <c:v>0.4433333333333333</c:v>
                </c:pt>
                <c:pt idx="134">
                  <c:v>0.44666666666666666</c:v>
                </c:pt>
                <c:pt idx="135">
                  <c:v>0.45</c:v>
                </c:pt>
                <c:pt idx="136">
                  <c:v>0.45333333333333331</c:v>
                </c:pt>
                <c:pt idx="137">
                  <c:v>0.45666666666666667</c:v>
                </c:pt>
                <c:pt idx="138">
                  <c:v>0.46</c:v>
                </c:pt>
                <c:pt idx="139">
                  <c:v>0.46333333333333332</c:v>
                </c:pt>
                <c:pt idx="140">
                  <c:v>0.46666666666666667</c:v>
                </c:pt>
                <c:pt idx="141">
                  <c:v>0.47000000000000003</c:v>
                </c:pt>
                <c:pt idx="142">
                  <c:v>0.47333333333333327</c:v>
                </c:pt>
                <c:pt idx="143">
                  <c:v>0.47666666666666663</c:v>
                </c:pt>
                <c:pt idx="144">
                  <c:v>0.48</c:v>
                </c:pt>
                <c:pt idx="145">
                  <c:v>0.48333333333333328</c:v>
                </c:pt>
                <c:pt idx="146">
                  <c:v>0.48666666666666664</c:v>
                </c:pt>
                <c:pt idx="147">
                  <c:v>0.49</c:v>
                </c:pt>
                <c:pt idx="148">
                  <c:v>0.49333333333333329</c:v>
                </c:pt>
                <c:pt idx="149">
                  <c:v>0.49666666666666665</c:v>
                </c:pt>
                <c:pt idx="150">
                  <c:v>0.5</c:v>
                </c:pt>
                <c:pt idx="151">
                  <c:v>0.5033333333333333</c:v>
                </c:pt>
                <c:pt idx="152">
                  <c:v>0.5066666666666666</c:v>
                </c:pt>
                <c:pt idx="153">
                  <c:v>0.51</c:v>
                </c:pt>
                <c:pt idx="154">
                  <c:v>0.51333333333333331</c:v>
                </c:pt>
                <c:pt idx="155">
                  <c:v>0.51666666666666661</c:v>
                </c:pt>
                <c:pt idx="156">
                  <c:v>0.52</c:v>
                </c:pt>
                <c:pt idx="157">
                  <c:v>0.52333333333333332</c:v>
                </c:pt>
                <c:pt idx="158">
                  <c:v>0.52666666666666662</c:v>
                </c:pt>
                <c:pt idx="159">
                  <c:v>0.53</c:v>
                </c:pt>
                <c:pt idx="160">
                  <c:v>0.53333333333333333</c:v>
                </c:pt>
                <c:pt idx="161">
                  <c:v>0.53666666666666663</c:v>
                </c:pt>
                <c:pt idx="162">
                  <c:v>0.54</c:v>
                </c:pt>
                <c:pt idx="163">
                  <c:v>0.54333333333333333</c:v>
                </c:pt>
                <c:pt idx="164">
                  <c:v>0.54666666666666663</c:v>
                </c:pt>
                <c:pt idx="165">
                  <c:v>0.55000000000000004</c:v>
                </c:pt>
                <c:pt idx="166">
                  <c:v>0.55333333333333334</c:v>
                </c:pt>
                <c:pt idx="167">
                  <c:v>0.55666666666666664</c:v>
                </c:pt>
                <c:pt idx="168">
                  <c:v>0.56000000000000005</c:v>
                </c:pt>
                <c:pt idx="169">
                  <c:v>0.56333333333333335</c:v>
                </c:pt>
                <c:pt idx="170">
                  <c:v>0.56666666666666665</c:v>
                </c:pt>
                <c:pt idx="171">
                  <c:v>0.57000000000000006</c:v>
                </c:pt>
                <c:pt idx="172">
                  <c:v>0.57333333333333325</c:v>
                </c:pt>
                <c:pt idx="173">
                  <c:v>0.57666666666666666</c:v>
                </c:pt>
                <c:pt idx="174">
                  <c:v>0.57999999999999996</c:v>
                </c:pt>
                <c:pt idx="175">
                  <c:v>0.58333333333333326</c:v>
                </c:pt>
                <c:pt idx="176">
                  <c:v>0.58666666666666667</c:v>
                </c:pt>
                <c:pt idx="177">
                  <c:v>0.59</c:v>
                </c:pt>
                <c:pt idx="178">
                  <c:v>0.59333333333333327</c:v>
                </c:pt>
                <c:pt idx="179">
                  <c:v>0.59666666666666668</c:v>
                </c:pt>
                <c:pt idx="180">
                  <c:v>0.6</c:v>
                </c:pt>
                <c:pt idx="181">
                  <c:v>0.60333333333333328</c:v>
                </c:pt>
                <c:pt idx="182">
                  <c:v>0.60666666666666669</c:v>
                </c:pt>
                <c:pt idx="183">
                  <c:v>0.61</c:v>
                </c:pt>
                <c:pt idx="184">
                  <c:v>0.61333333333333329</c:v>
                </c:pt>
                <c:pt idx="185">
                  <c:v>0.6166666666666667</c:v>
                </c:pt>
                <c:pt idx="186">
                  <c:v>0.62</c:v>
                </c:pt>
                <c:pt idx="187">
                  <c:v>0.62333333333333329</c:v>
                </c:pt>
                <c:pt idx="188">
                  <c:v>0.62666666666666671</c:v>
                </c:pt>
                <c:pt idx="189">
                  <c:v>0.63</c:v>
                </c:pt>
                <c:pt idx="190">
                  <c:v>0.6333333333333333</c:v>
                </c:pt>
                <c:pt idx="191">
                  <c:v>0.6366666666666666</c:v>
                </c:pt>
                <c:pt idx="192">
                  <c:v>0.64</c:v>
                </c:pt>
                <c:pt idx="193">
                  <c:v>0.64333333333333331</c:v>
                </c:pt>
                <c:pt idx="194">
                  <c:v>0.64666666666666661</c:v>
                </c:pt>
                <c:pt idx="195">
                  <c:v>0.65</c:v>
                </c:pt>
                <c:pt idx="196">
                  <c:v>0.65333333333333332</c:v>
                </c:pt>
                <c:pt idx="197">
                  <c:v>0.65666666666666662</c:v>
                </c:pt>
                <c:pt idx="198">
                  <c:v>0.66</c:v>
                </c:pt>
                <c:pt idx="199">
                  <c:v>0.66333333333333333</c:v>
                </c:pt>
                <c:pt idx="200">
                  <c:v>0.66666666666666663</c:v>
                </c:pt>
                <c:pt idx="201">
                  <c:v>0.67</c:v>
                </c:pt>
                <c:pt idx="202">
                  <c:v>0.67333333333333334</c:v>
                </c:pt>
                <c:pt idx="203">
                  <c:v>0.67666666666666664</c:v>
                </c:pt>
                <c:pt idx="204">
                  <c:v>0.68</c:v>
                </c:pt>
                <c:pt idx="205">
                  <c:v>0.68333333333333335</c:v>
                </c:pt>
                <c:pt idx="206">
                  <c:v>0.68666666666666654</c:v>
                </c:pt>
                <c:pt idx="207">
                  <c:v>0.69000000000000006</c:v>
                </c:pt>
                <c:pt idx="208">
                  <c:v>0.69333333333333325</c:v>
                </c:pt>
                <c:pt idx="209">
                  <c:v>0.69666666666666655</c:v>
                </c:pt>
                <c:pt idx="210">
                  <c:v>0.70000000000000007</c:v>
                </c:pt>
                <c:pt idx="211">
                  <c:v>0.70333333333333325</c:v>
                </c:pt>
                <c:pt idx="212">
                  <c:v>0.70666666666666655</c:v>
                </c:pt>
                <c:pt idx="213">
                  <c:v>0.71</c:v>
                </c:pt>
                <c:pt idx="214">
                  <c:v>0.71333333333333326</c:v>
                </c:pt>
                <c:pt idx="215">
                  <c:v>0.71666666666666656</c:v>
                </c:pt>
                <c:pt idx="216">
                  <c:v>0.72</c:v>
                </c:pt>
                <c:pt idx="217">
                  <c:v>0.72333333333333327</c:v>
                </c:pt>
                <c:pt idx="218">
                  <c:v>0.72666666666666657</c:v>
                </c:pt>
                <c:pt idx="219">
                  <c:v>0.73</c:v>
                </c:pt>
                <c:pt idx="220">
                  <c:v>0.73333333333333328</c:v>
                </c:pt>
                <c:pt idx="221">
                  <c:v>0.73666666666666658</c:v>
                </c:pt>
                <c:pt idx="222">
                  <c:v>0.74</c:v>
                </c:pt>
                <c:pt idx="223">
                  <c:v>0.74333333333333329</c:v>
                </c:pt>
                <c:pt idx="224">
                  <c:v>0.74666666666666659</c:v>
                </c:pt>
                <c:pt idx="225">
                  <c:v>0.75</c:v>
                </c:pt>
                <c:pt idx="226">
                  <c:v>0.7533333333333333</c:v>
                </c:pt>
                <c:pt idx="227">
                  <c:v>0.7566666666666666</c:v>
                </c:pt>
                <c:pt idx="228">
                  <c:v>0.76</c:v>
                </c:pt>
                <c:pt idx="229">
                  <c:v>0.76333333333333331</c:v>
                </c:pt>
                <c:pt idx="230">
                  <c:v>0.76666666666666661</c:v>
                </c:pt>
                <c:pt idx="231">
                  <c:v>0.77</c:v>
                </c:pt>
                <c:pt idx="232">
                  <c:v>0.77333333333333332</c:v>
                </c:pt>
                <c:pt idx="233">
                  <c:v>0.77666666666666662</c:v>
                </c:pt>
                <c:pt idx="234">
                  <c:v>0.78</c:v>
                </c:pt>
                <c:pt idx="235">
                  <c:v>0.78333333333333333</c:v>
                </c:pt>
                <c:pt idx="236">
                  <c:v>0.78666666666666663</c:v>
                </c:pt>
                <c:pt idx="237">
                  <c:v>0.79</c:v>
                </c:pt>
                <c:pt idx="238">
                  <c:v>0.79333333333333333</c:v>
                </c:pt>
                <c:pt idx="239">
                  <c:v>0.79666666666666663</c:v>
                </c:pt>
                <c:pt idx="240">
                  <c:v>0.8</c:v>
                </c:pt>
                <c:pt idx="241">
                  <c:v>0.80333333333333334</c:v>
                </c:pt>
                <c:pt idx="242">
                  <c:v>0.80666666666666664</c:v>
                </c:pt>
                <c:pt idx="243">
                  <c:v>0.81</c:v>
                </c:pt>
                <c:pt idx="244">
                  <c:v>0.81333333333333335</c:v>
                </c:pt>
                <c:pt idx="245">
                  <c:v>0.81666666666666654</c:v>
                </c:pt>
                <c:pt idx="246">
                  <c:v>0.82000000000000006</c:v>
                </c:pt>
                <c:pt idx="247">
                  <c:v>0.82333333333333325</c:v>
                </c:pt>
                <c:pt idx="248">
                  <c:v>0.82666666666666655</c:v>
                </c:pt>
                <c:pt idx="249">
                  <c:v>0.83000000000000007</c:v>
                </c:pt>
                <c:pt idx="250">
                  <c:v>0.83333333333333326</c:v>
                </c:pt>
                <c:pt idx="251">
                  <c:v>0.83666666666666656</c:v>
                </c:pt>
                <c:pt idx="252">
                  <c:v>0.84</c:v>
                </c:pt>
                <c:pt idx="253">
                  <c:v>0.84333333333333327</c:v>
                </c:pt>
                <c:pt idx="254">
                  <c:v>0.84666666666666657</c:v>
                </c:pt>
                <c:pt idx="255">
                  <c:v>0.85</c:v>
                </c:pt>
                <c:pt idx="256">
                  <c:v>0.85333333333333328</c:v>
                </c:pt>
                <c:pt idx="257">
                  <c:v>0.85666666666666658</c:v>
                </c:pt>
                <c:pt idx="258">
                  <c:v>0.86</c:v>
                </c:pt>
                <c:pt idx="259">
                  <c:v>0.86333333333333329</c:v>
                </c:pt>
                <c:pt idx="260">
                  <c:v>0.86666666666666659</c:v>
                </c:pt>
                <c:pt idx="261">
                  <c:v>0.87</c:v>
                </c:pt>
                <c:pt idx="262">
                  <c:v>0.87333333333333329</c:v>
                </c:pt>
                <c:pt idx="263">
                  <c:v>0.87666666666666659</c:v>
                </c:pt>
                <c:pt idx="264">
                  <c:v>0.88</c:v>
                </c:pt>
                <c:pt idx="265">
                  <c:v>0.8833333333333333</c:v>
                </c:pt>
                <c:pt idx="266">
                  <c:v>0.8866666666666666</c:v>
                </c:pt>
                <c:pt idx="267">
                  <c:v>0.89</c:v>
                </c:pt>
                <c:pt idx="268">
                  <c:v>0.89333333333333331</c:v>
                </c:pt>
                <c:pt idx="269">
                  <c:v>0.89666666666666661</c:v>
                </c:pt>
                <c:pt idx="270">
                  <c:v>0.9</c:v>
                </c:pt>
                <c:pt idx="271">
                  <c:v>0.90333333333333332</c:v>
                </c:pt>
                <c:pt idx="272">
                  <c:v>0.90666666666666662</c:v>
                </c:pt>
                <c:pt idx="273">
                  <c:v>0.91</c:v>
                </c:pt>
                <c:pt idx="274">
                  <c:v>0.91333333333333333</c:v>
                </c:pt>
                <c:pt idx="275">
                  <c:v>0.91666666666666663</c:v>
                </c:pt>
                <c:pt idx="276">
                  <c:v>0.92</c:v>
                </c:pt>
                <c:pt idx="277">
                  <c:v>0.92333333333333334</c:v>
                </c:pt>
                <c:pt idx="278">
                  <c:v>0.92666666666666664</c:v>
                </c:pt>
                <c:pt idx="279">
                  <c:v>0.93</c:v>
                </c:pt>
                <c:pt idx="280">
                  <c:v>0.93333333333333335</c:v>
                </c:pt>
                <c:pt idx="281">
                  <c:v>0.93666666666666654</c:v>
                </c:pt>
                <c:pt idx="282">
                  <c:v>0.94000000000000006</c:v>
                </c:pt>
                <c:pt idx="283">
                  <c:v>0.94333333333333336</c:v>
                </c:pt>
                <c:pt idx="284">
                  <c:v>0.94666666666666655</c:v>
                </c:pt>
                <c:pt idx="285">
                  <c:v>0.95000000000000007</c:v>
                </c:pt>
                <c:pt idx="286">
                  <c:v>0.95333333333333325</c:v>
                </c:pt>
                <c:pt idx="287">
                  <c:v>0.95666666666666655</c:v>
                </c:pt>
                <c:pt idx="288">
                  <c:v>0.96</c:v>
                </c:pt>
                <c:pt idx="289">
                  <c:v>0.96333333333333326</c:v>
                </c:pt>
                <c:pt idx="290">
                  <c:v>0.96666666666666656</c:v>
                </c:pt>
                <c:pt idx="291">
                  <c:v>0.97</c:v>
                </c:pt>
                <c:pt idx="292">
                  <c:v>0.97333333333333327</c:v>
                </c:pt>
                <c:pt idx="293">
                  <c:v>0.97666666666666657</c:v>
                </c:pt>
                <c:pt idx="294">
                  <c:v>0.98</c:v>
                </c:pt>
                <c:pt idx="295">
                  <c:v>0.98333333333333328</c:v>
                </c:pt>
                <c:pt idx="296">
                  <c:v>0.98666666666666658</c:v>
                </c:pt>
                <c:pt idx="297">
                  <c:v>0.99</c:v>
                </c:pt>
                <c:pt idx="298">
                  <c:v>0.99333333333333329</c:v>
                </c:pt>
                <c:pt idx="299">
                  <c:v>0.99666666666666659</c:v>
                </c:pt>
                <c:pt idx="30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DE-4109-8F40-E9F85CD77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00136"/>
        <c:axId val="793393472"/>
      </c:scatterChart>
      <c:valAx>
        <c:axId val="793400136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17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393472"/>
        <c:crosses val="autoZero"/>
        <c:crossBetween val="midCat"/>
      </c:valAx>
      <c:valAx>
        <c:axId val="7933934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400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R2 Close to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24759405074365"/>
          <c:y val="0.18560185185185185"/>
          <c:w val="0.8585301837270341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4499125109361332E-3"/>
                  <c:y val="0.231064814814814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'Total Cost (2)'!$A$4:$A$8</c:f>
              <c:numCache>
                <c:formatCode>0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41</c:v>
                </c:pt>
                <c:pt idx="4">
                  <c:v>51</c:v>
                </c:pt>
              </c:numCache>
            </c:numRef>
          </c:xVal>
          <c:yVal>
            <c:numRef>
              <c:f>'Total Cost (2)'!$B$4:$B$8</c:f>
              <c:numCache>
                <c:formatCode>General</c:formatCode>
                <c:ptCount val="5"/>
                <c:pt idx="0">
                  <c:v>470</c:v>
                </c:pt>
                <c:pt idx="1">
                  <c:v>400</c:v>
                </c:pt>
                <c:pt idx="2">
                  <c:v>360</c:v>
                </c:pt>
                <c:pt idx="3">
                  <c:v>300</c:v>
                </c:pt>
                <c:pt idx="4">
                  <c:v>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30-4F47-A66E-05375C225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296768"/>
        <c:axId val="620297160"/>
      </c:scatterChart>
      <c:valAx>
        <c:axId val="62029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7160"/>
        <c:crosses val="autoZero"/>
        <c:crossBetween val="midCat"/>
      </c:valAx>
      <c:valAx>
        <c:axId val="62029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9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Cost'!$B$3</c:f>
          <c:strCache>
            <c:ptCount val="1"/>
            <c:pt idx="0">
              <c:v>Total Cost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24759405074365"/>
          <c:y val="0.18560185185185185"/>
          <c:w val="0.8585301837270341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691485210266392"/>
                  <c:y val="-9.810912733405348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Cost'!$A$4:$A$12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Cost'!$B$4:$B$12</c:f>
              <c:numCache>
                <c:formatCode>0</c:formatCode>
                <c:ptCount val="9"/>
                <c:pt idx="0">
                  <c:v>1468</c:v>
                </c:pt>
                <c:pt idx="1">
                  <c:v>1800</c:v>
                </c:pt>
                <c:pt idx="2">
                  <c:v>2000</c:v>
                </c:pt>
                <c:pt idx="3">
                  <c:v>2300</c:v>
                </c:pt>
                <c:pt idx="4">
                  <c:v>2700</c:v>
                </c:pt>
                <c:pt idx="5">
                  <c:v>2961.1219253302847</c:v>
                </c:pt>
                <c:pt idx="6">
                  <c:v>3173.4592379126093</c:v>
                </c:pt>
                <c:pt idx="7">
                  <c:v>3390.0126596118184</c:v>
                </c:pt>
                <c:pt idx="8">
                  <c:v>3487.4061771454217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31-4CCE-A997-1F424BC2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2656"/>
        <c:axId val="617803048"/>
      </c:scatterChart>
      <c:valAx>
        <c:axId val="61780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048"/>
        <c:crosses val="autoZero"/>
        <c:crossBetween val="midCat"/>
      </c:valAx>
      <c:valAx>
        <c:axId val="61780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Cost'!$B$17</c:f>
          <c:strCache>
            <c:ptCount val="1"/>
            <c:pt idx="0">
              <c:v>R2≈1, R&gt;0</c:v>
            </c:pt>
          </c:strCache>
        </c:strRef>
      </c:tx>
      <c:layout>
        <c:manualLayout>
          <c:xMode val="edge"/>
          <c:yMode val="edge"/>
          <c:x val="2.6310277225559432E-2"/>
          <c:y val="8.71546112509740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43972191421293905"/>
                  <c:y val="-0.201844246474613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5.9248823423654368E-2"/>
                  <c:y val="-0.193128785349515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Cost'!$B$18:$B$26</c:f>
              <c:numCache>
                <c:formatCode>General</c:formatCode>
                <c:ptCount val="9"/>
                <c:pt idx="0">
                  <c:v>1558</c:v>
                </c:pt>
                <c:pt idx="1">
                  <c:v>2153</c:v>
                </c:pt>
                <c:pt idx="2">
                  <c:v>1089</c:v>
                </c:pt>
                <c:pt idx="3">
                  <c:v>2420</c:v>
                </c:pt>
                <c:pt idx="4">
                  <c:v>2894</c:v>
                </c:pt>
                <c:pt idx="5">
                  <c:v>2635</c:v>
                </c:pt>
                <c:pt idx="6">
                  <c:v>3244</c:v>
                </c:pt>
                <c:pt idx="7">
                  <c:v>3883</c:v>
                </c:pt>
                <c:pt idx="8">
                  <c:v>3971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6-43D6-B98C-FF17C9A0F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3832"/>
        <c:axId val="617804224"/>
      </c:scatterChart>
      <c:valAx>
        <c:axId val="61780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4224"/>
        <c:crosses val="autoZero"/>
        <c:crossBetween val="midCat"/>
      </c:valAx>
      <c:valAx>
        <c:axId val="61780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Cost'!$C$17</c:f>
          <c:strCache>
            <c:ptCount val="1"/>
            <c:pt idx="0">
              <c:v>R2≈1, R&lt;1</c:v>
            </c:pt>
          </c:strCache>
        </c:strRef>
      </c:tx>
      <c:layout>
        <c:manualLayout>
          <c:xMode val="edge"/>
          <c:yMode val="edge"/>
          <c:x val="7.7204409869217741E-2"/>
          <c:y val="1.8136852549173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41183195822986679"/>
                  <c:y val="-0.518061341834328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3.3836069618602083E-2"/>
                  <c:y val="-0.513527128697034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Cost'!$C$18:$C$26</c:f>
              <c:numCache>
                <c:formatCode>General</c:formatCode>
                <c:ptCount val="9"/>
                <c:pt idx="0">
                  <c:v>2572</c:v>
                </c:pt>
                <c:pt idx="1">
                  <c:v>1944</c:v>
                </c:pt>
                <c:pt idx="2">
                  <c:v>2170</c:v>
                </c:pt>
                <c:pt idx="3">
                  <c:v>2188</c:v>
                </c:pt>
                <c:pt idx="4">
                  <c:v>1396</c:v>
                </c:pt>
                <c:pt idx="5">
                  <c:v>1970</c:v>
                </c:pt>
                <c:pt idx="6">
                  <c:v>1429</c:v>
                </c:pt>
                <c:pt idx="7">
                  <c:v>833</c:v>
                </c:pt>
                <c:pt idx="8">
                  <c:v>1456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85-43E6-A679-315175A7E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5008"/>
        <c:axId val="617805400"/>
      </c:scatterChart>
      <c:valAx>
        <c:axId val="61780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400"/>
        <c:crosses val="autoZero"/>
        <c:crossBetween val="midCat"/>
      </c:valAx>
      <c:valAx>
        <c:axId val="61780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'1.Total Cost'!$D$17</c:f>
          <c:strCache>
            <c:ptCount val="1"/>
            <c:pt idx="0">
              <c:v>R2≈0</c:v>
            </c:pt>
          </c:strCache>
        </c:strRef>
      </c:tx>
      <c:layout>
        <c:manualLayout>
          <c:xMode val="edge"/>
          <c:yMode val="edge"/>
          <c:x val="7.9700243008004767E-2"/>
          <c:y val="2.7140956665295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47787890379530268"/>
                  <c:y val="-0.4704631949750050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0260309420768809"/>
                  <c:y val="-0.4568927166423573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'1.Total Cost'!$D$18:$D$26</c:f>
              <c:numCache>
                <c:formatCode>General</c:formatCode>
                <c:ptCount val="9"/>
                <c:pt idx="0">
                  <c:v>399</c:v>
                </c:pt>
                <c:pt idx="1">
                  <c:v>9690</c:v>
                </c:pt>
                <c:pt idx="2">
                  <c:v>5933</c:v>
                </c:pt>
                <c:pt idx="3">
                  <c:v>9357</c:v>
                </c:pt>
                <c:pt idx="4">
                  <c:v>3339</c:v>
                </c:pt>
                <c:pt idx="5">
                  <c:v>8664</c:v>
                </c:pt>
                <c:pt idx="6">
                  <c:v>99</c:v>
                </c:pt>
                <c:pt idx="7">
                  <c:v>8334</c:v>
                </c:pt>
                <c:pt idx="8">
                  <c:v>8596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D-4A39-B8C5-DFA668CCE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6184"/>
        <c:axId val="617806576"/>
      </c:scatterChart>
      <c:valAx>
        <c:axId val="617806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576"/>
        <c:crosses val="autoZero"/>
        <c:crossBetween val="midCat"/>
      </c:valAx>
      <c:valAx>
        <c:axId val="61780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DemandCurves'!$A$2</c:f>
          <c:strCache>
            <c:ptCount val="1"/>
            <c:pt idx="0">
              <c:v>P vs.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7884714362621333E-2"/>
                  <c:y val="-0.636244336463326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 DemandCurves'!$A$5:$A$12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'2. DemandCurves'!$B$5:$B$12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B5-4433-BBDC-03724B809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2552"/>
        <c:axId val="619792944"/>
      </c:scatterChart>
      <c:valAx>
        <c:axId val="619792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2944"/>
        <c:crosses val="autoZero"/>
        <c:crossBetween val="midCat"/>
      </c:valAx>
      <c:valAx>
        <c:axId val="61979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2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DemandCurves'!$R$6</c:f>
          <c:strCache>
            <c:ptCount val="1"/>
            <c:pt idx="0">
              <c:v>P vs.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A7-425C-A3BE-04579F0EA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4120"/>
        <c:axId val="619794512"/>
      </c:scatterChart>
      <c:valAx>
        <c:axId val="619794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4512"/>
        <c:crosses val="autoZero"/>
        <c:crossBetween val="midCat"/>
      </c:valAx>
      <c:valAx>
        <c:axId val="61979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4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DemandCurves'!$S$6</c:f>
          <c:strCache>
            <c:ptCount val="1"/>
            <c:pt idx="0">
              <c:v>R vs.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'2. DemandCurves'!$K$2:$K$72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825-4551-A983-2939DD2EA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915040"/>
        <c:axId val="619795296"/>
      </c:scatterChart>
      <c:valAx>
        <c:axId val="23191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5296"/>
        <c:crosses val="autoZero"/>
        <c:crossBetween val="midCat"/>
      </c:valAx>
      <c:valAx>
        <c:axId val="6197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606833</xdr:colOff>
      <xdr:row>5</xdr:row>
      <xdr:rowOff>17011</xdr:rowOff>
    </xdr:from>
    <xdr:to>
      <xdr:col>14</xdr:col>
      <xdr:colOff>310298</xdr:colOff>
      <xdr:row>17</xdr:row>
      <xdr:rowOff>167463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619647</xdr:colOff>
      <xdr:row>18</xdr:row>
      <xdr:rowOff>25121</xdr:rowOff>
    </xdr:from>
    <xdr:to>
      <xdr:col>14</xdr:col>
      <xdr:colOff>323112</xdr:colOff>
      <xdr:row>30</xdr:row>
      <xdr:rowOff>183946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161636</xdr:colOff>
      <xdr:row>4</xdr:row>
      <xdr:rowOff>6350</xdr:rowOff>
    </xdr:from>
    <xdr:to>
      <xdr:col>16</xdr:col>
      <xdr:colOff>466436</xdr:colOff>
      <xdr:row>18</xdr:row>
      <xdr:rowOff>80818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</xdr:row>
      <xdr:rowOff>206663</xdr:rowOff>
    </xdr:from>
    <xdr:to>
      <xdr:col>24</xdr:col>
      <xdr:colOff>285750</xdr:colOff>
      <xdr:row>18</xdr:row>
      <xdr:rowOff>84570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161636</xdr:colOff>
      <xdr:row>18</xdr:row>
      <xdr:rowOff>182707</xdr:rowOff>
    </xdr:from>
    <xdr:to>
      <xdr:col>16</xdr:col>
      <xdr:colOff>466436</xdr:colOff>
      <xdr:row>33</xdr:row>
      <xdr:rowOff>27997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18</xdr:row>
      <xdr:rowOff>205798</xdr:rowOff>
    </xdr:from>
    <xdr:to>
      <xdr:col>24</xdr:col>
      <xdr:colOff>304800</xdr:colOff>
      <xdr:row>33</xdr:row>
      <xdr:rowOff>57726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23468</xdr:colOff>
      <xdr:row>10</xdr:row>
      <xdr:rowOff>29078</xdr:rowOff>
    </xdr:from>
    <xdr:to>
      <xdr:col>20</xdr:col>
      <xdr:colOff>378880</xdr:colOff>
      <xdr:row>24</xdr:row>
      <xdr:rowOff>134584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12365</xdr:colOff>
      <xdr:row>27</xdr:row>
      <xdr:rowOff>9859</xdr:rowOff>
    </xdr:from>
    <xdr:to>
      <xdr:col>20</xdr:col>
      <xdr:colOff>357147</xdr:colOff>
      <xdr:row>41</xdr:row>
      <xdr:rowOff>86058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15994</xdr:colOff>
      <xdr:row>9</xdr:row>
      <xdr:rowOff>211807</xdr:rowOff>
    </xdr:from>
    <xdr:to>
      <xdr:col>28</xdr:col>
      <xdr:colOff>320794</xdr:colOff>
      <xdr:row>24</xdr:row>
      <xdr:rowOff>93509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588951</xdr:colOff>
      <xdr:row>26</xdr:row>
      <xdr:rowOff>199289</xdr:rowOff>
    </xdr:from>
    <xdr:to>
      <xdr:col>30</xdr:col>
      <xdr:colOff>100001</xdr:colOff>
      <xdr:row>41</xdr:row>
      <xdr:rowOff>93650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427182</xdr:colOff>
      <xdr:row>9</xdr:row>
      <xdr:rowOff>103909</xdr:rowOff>
    </xdr:from>
    <xdr:to>
      <xdr:col>36</xdr:col>
      <xdr:colOff>108526</xdr:colOff>
      <xdr:row>23</xdr:row>
      <xdr:rowOff>201050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320247</xdr:colOff>
      <xdr:row>10</xdr:row>
      <xdr:rowOff>85226</xdr:rowOff>
    </xdr:from>
    <xdr:to>
      <xdr:col>20</xdr:col>
      <xdr:colOff>603470</xdr:colOff>
      <xdr:row>25</xdr:row>
      <xdr:rowOff>6248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27</xdr:row>
      <xdr:rowOff>9859</xdr:rowOff>
    </xdr:from>
    <xdr:to>
      <xdr:col>16</xdr:col>
      <xdr:colOff>357147</xdr:colOff>
      <xdr:row>41</xdr:row>
      <xdr:rowOff>86058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15994</xdr:colOff>
      <xdr:row>9</xdr:row>
      <xdr:rowOff>211807</xdr:rowOff>
    </xdr:from>
    <xdr:to>
      <xdr:col>24</xdr:col>
      <xdr:colOff>320794</xdr:colOff>
      <xdr:row>24</xdr:row>
      <xdr:rowOff>93509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588951</xdr:colOff>
      <xdr:row>26</xdr:row>
      <xdr:rowOff>199289</xdr:rowOff>
    </xdr:from>
    <xdr:to>
      <xdr:col>26</xdr:col>
      <xdr:colOff>100001</xdr:colOff>
      <xdr:row>41</xdr:row>
      <xdr:rowOff>93650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427182</xdr:colOff>
      <xdr:row>9</xdr:row>
      <xdr:rowOff>103909</xdr:rowOff>
    </xdr:from>
    <xdr:to>
      <xdr:col>32</xdr:col>
      <xdr:colOff>108526</xdr:colOff>
      <xdr:row>23</xdr:row>
      <xdr:rowOff>201050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0</xdr:rowOff>
    </xdr:from>
    <xdr:to>
      <xdr:col>13</xdr:col>
      <xdr:colOff>314325</xdr:colOff>
      <xdr:row>16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571500</xdr:colOff>
      <xdr:row>1</xdr:row>
      <xdr:rowOff>161925</xdr:rowOff>
    </xdr:from>
    <xdr:to>
      <xdr:col>21</xdr:col>
      <xdr:colOff>266700</xdr:colOff>
      <xdr:row>16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18</xdr:row>
      <xdr:rowOff>0</xdr:rowOff>
    </xdr:from>
    <xdr:to>
      <xdr:col>13</xdr:col>
      <xdr:colOff>314325</xdr:colOff>
      <xdr:row>32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</xdr:colOff>
      <xdr:row>18</xdr:row>
      <xdr:rowOff>0</xdr:rowOff>
    </xdr:from>
    <xdr:to>
      <xdr:col>21</xdr:col>
      <xdr:colOff>314325</xdr:colOff>
      <xdr:row>32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582880</xdr:colOff>
      <xdr:row>23</xdr:row>
      <xdr:rowOff>80289</xdr:rowOff>
    </xdr:from>
    <xdr:to>
      <xdr:col>13</xdr:col>
      <xdr:colOff>22488</xdr:colOff>
      <xdr:row>37</xdr:row>
      <xdr:rowOff>146802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346406</xdr:colOff>
      <xdr:row>3</xdr:row>
      <xdr:rowOff>45749</xdr:rowOff>
    </xdr:from>
    <xdr:to>
      <xdr:col>13</xdr:col>
      <xdr:colOff>397804</xdr:colOff>
      <xdr:row>17</xdr:row>
      <xdr:rowOff>46533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140994</xdr:colOff>
      <xdr:row>15</xdr:row>
      <xdr:rowOff>92708</xdr:rowOff>
    </xdr:from>
    <xdr:to>
      <xdr:col>32</xdr:col>
      <xdr:colOff>411851</xdr:colOff>
      <xdr:row>30</xdr:row>
      <xdr:rowOff>139858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74158</xdr:colOff>
      <xdr:row>9</xdr:row>
      <xdr:rowOff>11060</xdr:rowOff>
    </xdr:from>
    <xdr:to>
      <xdr:col>19</xdr:col>
      <xdr:colOff>576551</xdr:colOff>
      <xdr:row>23</xdr:row>
      <xdr:rowOff>136837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117</xdr:col>
      <xdr:colOff>104775</xdr:colOff>
      <xdr:row>1</xdr:row>
      <xdr:rowOff>76200</xdr:rowOff>
    </xdr:from>
    <xdr:to>
      <xdr:col>124</xdr:col>
      <xdr:colOff>409575</xdr:colOff>
      <xdr:row>15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13485</xdr:colOff>
      <xdr:row>11</xdr:row>
      <xdr:rowOff>0</xdr:rowOff>
    </xdr:from>
    <xdr:to>
      <xdr:col>15</xdr:col>
      <xdr:colOff>73268</xdr:colOff>
      <xdr:row>23</xdr:row>
      <xdr:rowOff>198874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1393161</xdr:colOff>
      <xdr:row>25</xdr:row>
      <xdr:rowOff>15281</xdr:rowOff>
    </xdr:from>
    <xdr:to>
      <xdr:col>15</xdr:col>
      <xdr:colOff>553705</xdr:colOff>
      <xdr:row>38</xdr:row>
      <xdr:rowOff>37052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3</xdr:row>
      <xdr:rowOff>152400</xdr:rowOff>
    </xdr:from>
    <xdr:to>
      <xdr:col>15</xdr:col>
      <xdr:colOff>123825</xdr:colOff>
      <xdr:row>18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2_qlQiYTLC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2"/>
  <sheetViews>
    <sheetView zoomScale="91" zoomScaleNormal="91" workbookViewId="0">
      <selection activeCell="E10" sqref="E10"/>
    </sheetView>
  </sheetViews>
  <sheetFormatPr defaultColWidth="9.109375" defaultRowHeight="14.4" x14ac:dyDescent="0.3"/>
  <cols>
    <col min="1" max="3" width="9.109375" style="22"/>
    <col min="4" max="4" width="13.5546875" style="22" bestFit="1" customWidth="1"/>
    <col min="5" max="5" width="9.5546875" style="22" customWidth="1"/>
    <col min="6" max="16384" width="9.109375" style="22"/>
  </cols>
  <sheetData>
    <row r="2" spans="1:7" ht="15" thickBot="1" x14ac:dyDescent="0.35">
      <c r="A2" s="22" t="str">
        <f>C5&amp;" vs. "&amp;C6</f>
        <v>P vs. Q</v>
      </c>
      <c r="D2" s="37" t="str">
        <f>"P="&amp;D5&amp;E4&amp;"Q"</f>
        <v>P=175-2.5Q</v>
      </c>
      <c r="G2" s="22" t="str">
        <f>"Q="&amp;D5/(-E4)&amp;"-"&amp;1/(E4)&amp;"P"</f>
        <v>Q=70--0.4P</v>
      </c>
    </row>
    <row r="3" spans="1:7" ht="15" thickBot="1" x14ac:dyDescent="0.35">
      <c r="A3" s="21" t="s">
        <v>5</v>
      </c>
      <c r="B3" s="21" t="s">
        <v>4</v>
      </c>
      <c r="E3" s="23" t="s">
        <v>7</v>
      </c>
    </row>
    <row r="4" spans="1:7" ht="15" thickBot="1" x14ac:dyDescent="0.35">
      <c r="A4" s="21" t="s">
        <v>1</v>
      </c>
      <c r="B4" s="21" t="s">
        <v>0</v>
      </c>
      <c r="D4" s="45" t="s">
        <v>6</v>
      </c>
      <c r="E4" s="44">
        <f>SLOPE(B5:B12,A5:A12)</f>
        <v>-2.5</v>
      </c>
      <c r="G4" s="22">
        <f>-D5/E4</f>
        <v>70</v>
      </c>
    </row>
    <row r="5" spans="1:7" ht="15" thickBot="1" x14ac:dyDescent="0.35">
      <c r="A5" s="21">
        <v>15</v>
      </c>
      <c r="B5" s="21">
        <v>135</v>
      </c>
      <c r="C5" s="38" t="s">
        <v>4</v>
      </c>
      <c r="D5" s="39">
        <f>INTERCEPT(B5:B12,A5:A12)</f>
        <v>175</v>
      </c>
      <c r="E5" s="43">
        <v>0</v>
      </c>
      <c r="F5" s="22" t="s">
        <v>4</v>
      </c>
      <c r="G5" s="22">
        <f>1/E4</f>
        <v>-0.4</v>
      </c>
    </row>
    <row r="6" spans="1:7" ht="15" thickBot="1" x14ac:dyDescent="0.35">
      <c r="A6" s="21">
        <v>20</v>
      </c>
      <c r="B6" s="21">
        <v>130</v>
      </c>
      <c r="C6" s="38" t="s">
        <v>5</v>
      </c>
      <c r="D6" s="43">
        <v>0</v>
      </c>
      <c r="E6" s="40">
        <f>D5/(-E4)</f>
        <v>70</v>
      </c>
      <c r="F6" s="22" t="s">
        <v>5</v>
      </c>
    </row>
    <row r="7" spans="1:7" x14ac:dyDescent="0.3">
      <c r="A7" s="21">
        <v>32</v>
      </c>
      <c r="B7" s="21">
        <v>89</v>
      </c>
    </row>
    <row r="8" spans="1:7" x14ac:dyDescent="0.3">
      <c r="A8" s="21">
        <v>45</v>
      </c>
      <c r="B8" s="21">
        <v>62</v>
      </c>
      <c r="D8" t="s">
        <v>67</v>
      </c>
      <c r="E8">
        <f>RSQ(B5:B12,A5:A12)</f>
        <v>0.9851705093030263</v>
      </c>
      <c r="F8"/>
      <c r="G8"/>
    </row>
    <row r="9" spans="1:7" x14ac:dyDescent="0.3">
      <c r="A9" s="21">
        <v>50</v>
      </c>
      <c r="B9" s="21">
        <v>60</v>
      </c>
      <c r="D9" t="s">
        <v>68</v>
      </c>
      <c r="E9">
        <f>STEYX(B5:B12,A5:A12)</f>
        <v>6.1389467066155978</v>
      </c>
      <c r="F9"/>
      <c r="G9"/>
    </row>
    <row r="10" spans="1:7" x14ac:dyDescent="0.3">
      <c r="A10" s="21">
        <v>55</v>
      </c>
      <c r="B10" s="21">
        <v>31.6</v>
      </c>
      <c r="D10"/>
      <c r="E10"/>
      <c r="F10"/>
      <c r="G10"/>
    </row>
    <row r="11" spans="1:7" x14ac:dyDescent="0.3">
      <c r="A11" s="21">
        <v>60</v>
      </c>
      <c r="B11" s="21">
        <v>28.4</v>
      </c>
    </row>
    <row r="12" spans="1:7" x14ac:dyDescent="0.3">
      <c r="A12" s="21">
        <v>65</v>
      </c>
      <c r="B12" s="21">
        <v>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26"/>
  <sheetViews>
    <sheetView zoomScale="66" zoomScaleNormal="66" workbookViewId="0">
      <selection activeCell="P40" sqref="P40"/>
    </sheetView>
  </sheetViews>
  <sheetFormatPr defaultColWidth="9.109375" defaultRowHeight="14.4" x14ac:dyDescent="0.3"/>
  <cols>
    <col min="1" max="1" width="11.109375" style="22" bestFit="1" customWidth="1"/>
    <col min="2" max="2" width="10.6640625" style="22" bestFit="1" customWidth="1"/>
    <col min="3" max="3" width="9.109375" style="22"/>
    <col min="4" max="4" width="13.44140625" style="22" bestFit="1" customWidth="1"/>
    <col min="5" max="5" width="9.109375" style="22"/>
    <col min="6" max="6" width="11" style="22" bestFit="1" customWidth="1"/>
    <col min="7" max="8" width="7.6640625" style="22" customWidth="1"/>
    <col min="9" max="9" width="5.6640625" style="22" customWidth="1"/>
    <col min="10" max="24" width="9.109375" style="22"/>
    <col min="25" max="25" width="6.5546875" style="22" customWidth="1"/>
    <col min="26" max="16384" width="9.109375" style="22"/>
  </cols>
  <sheetData>
    <row r="2" spans="1:8" ht="17.25" thickBot="1" x14ac:dyDescent="0.35">
      <c r="A2" s="21" t="s">
        <v>5</v>
      </c>
      <c r="B2" s="21" t="s">
        <v>24</v>
      </c>
      <c r="D2" s="22" t="str">
        <f>"Y = "&amp;D4&amp;" + "&amp;E4&amp;"X"</f>
        <v>Y = b0 + b1X</v>
      </c>
    </row>
    <row r="3" spans="1:8" ht="17.25" thickBot="1" x14ac:dyDescent="0.35">
      <c r="A3" s="23" t="s">
        <v>8</v>
      </c>
      <c r="B3" s="23" t="s">
        <v>9</v>
      </c>
      <c r="D3" s="24" t="s">
        <v>6</v>
      </c>
      <c r="E3" s="25" t="s">
        <v>7</v>
      </c>
      <c r="F3" s="24" t="s">
        <v>53</v>
      </c>
      <c r="G3" s="25" t="s">
        <v>57</v>
      </c>
      <c r="H3" s="34"/>
    </row>
    <row r="4" spans="1:8" ht="17.25" thickBot="1" x14ac:dyDescent="0.35">
      <c r="A4" s="26">
        <v>20</v>
      </c>
      <c r="B4" s="26">
        <v>1468</v>
      </c>
      <c r="D4" s="46" t="s">
        <v>10</v>
      </c>
      <c r="E4" s="47" t="s">
        <v>11</v>
      </c>
      <c r="F4" s="46" t="s">
        <v>54</v>
      </c>
      <c r="G4" s="47"/>
      <c r="H4" s="34"/>
    </row>
    <row r="5" spans="1:8" ht="17.25" thickBot="1" x14ac:dyDescent="0.35">
      <c r="A5" s="29">
        <v>40</v>
      </c>
      <c r="B5" s="29">
        <v>1800</v>
      </c>
      <c r="D5" s="27">
        <f>INTERCEPT(B4:B12,A4:A12)</f>
        <v>1200.0000000000259</v>
      </c>
      <c r="E5" s="28">
        <f>SLOPE(B4:B12,A4:A12)</f>
        <v>15.999999999999865</v>
      </c>
      <c r="F5" s="33">
        <f>RSQ(B4:B12,A4:A12)</f>
        <v>0.98769654659397987</v>
      </c>
      <c r="G5" s="32">
        <f>STEYX(B4:B12,A4:A12)</f>
        <v>86.43599455619281</v>
      </c>
      <c r="H5" s="35"/>
    </row>
    <row r="6" spans="1:8" ht="17.25" thickBot="1" x14ac:dyDescent="0.35">
      <c r="A6" s="29">
        <v>50</v>
      </c>
      <c r="B6" s="29">
        <v>2000</v>
      </c>
      <c r="D6" s="44" t="s">
        <v>55</v>
      </c>
      <c r="E6" s="44" t="s">
        <v>56</v>
      </c>
    </row>
    <row r="7" spans="1:8" ht="16.5" x14ac:dyDescent="0.3">
      <c r="A7" s="29">
        <v>70</v>
      </c>
      <c r="B7" s="29">
        <v>2300</v>
      </c>
    </row>
    <row r="8" spans="1:8" ht="16.5" x14ac:dyDescent="0.3">
      <c r="A8" s="29">
        <v>90</v>
      </c>
      <c r="B8" s="29">
        <v>2700</v>
      </c>
    </row>
    <row r="9" spans="1:8" ht="16.5" x14ac:dyDescent="0.3">
      <c r="A9" s="29">
        <v>100</v>
      </c>
      <c r="B9" s="29">
        <v>2961.1219253302847</v>
      </c>
    </row>
    <row r="10" spans="1:8" ht="16.5" x14ac:dyDescent="0.3">
      <c r="A10" s="29">
        <v>120</v>
      </c>
      <c r="B10" s="29">
        <v>3173.4592379126093</v>
      </c>
    </row>
    <row r="11" spans="1:8" ht="16.5" x14ac:dyDescent="0.3">
      <c r="A11" s="29">
        <v>140</v>
      </c>
      <c r="B11" s="29">
        <v>3390.0126596118184</v>
      </c>
    </row>
    <row r="12" spans="1:8" ht="17.25" thickBot="1" x14ac:dyDescent="0.35">
      <c r="A12" s="30">
        <v>150</v>
      </c>
      <c r="B12" s="30">
        <v>3487.4061771454217</v>
      </c>
    </row>
    <row r="17" spans="1:4" ht="17.399999999999999" x14ac:dyDescent="0.3">
      <c r="B17" s="49" t="s">
        <v>62</v>
      </c>
      <c r="C17" s="49" t="s">
        <v>61</v>
      </c>
      <c r="D17" s="49" t="s">
        <v>63</v>
      </c>
    </row>
    <row r="18" spans="1:4" ht="16.5" x14ac:dyDescent="0.3">
      <c r="A18" s="31">
        <v>20</v>
      </c>
      <c r="B18" s="21">
        <f ca="1">INT(1000+20*A18+_xlfn.NORM.INV(RAND(), 0,300))</f>
        <v>1558</v>
      </c>
      <c r="C18" s="21">
        <f ca="1">INT(3000-15*A18+_xlfn.NORM.INV(RAND(),0,300))</f>
        <v>2572</v>
      </c>
      <c r="D18" s="21">
        <f ca="1">INT(10000*RAND())</f>
        <v>399</v>
      </c>
    </row>
    <row r="19" spans="1:4" ht="16.5" x14ac:dyDescent="0.3">
      <c r="A19" s="31">
        <v>40</v>
      </c>
      <c r="B19" s="21">
        <f t="shared" ref="B19:B26" ca="1" si="0">INT(1000+20*A19+_xlfn.NORM.INV(RAND(), 0,300))</f>
        <v>2153</v>
      </c>
      <c r="C19" s="21">
        <f t="shared" ref="C19:C26" ca="1" si="1">INT(3000-15*A19+_xlfn.NORM.INV(RAND(),0,300))</f>
        <v>1944</v>
      </c>
      <c r="D19" s="21">
        <f t="shared" ref="D19:D26" ca="1" si="2">INT(10000*RAND())</f>
        <v>9690</v>
      </c>
    </row>
    <row r="20" spans="1:4" ht="16.5" x14ac:dyDescent="0.3">
      <c r="A20" s="31">
        <v>50</v>
      </c>
      <c r="B20" s="21">
        <f t="shared" ca="1" si="0"/>
        <v>1089</v>
      </c>
      <c r="C20" s="21">
        <f t="shared" ca="1" si="1"/>
        <v>2170</v>
      </c>
      <c r="D20" s="21">
        <f t="shared" ca="1" si="2"/>
        <v>5933</v>
      </c>
    </row>
    <row r="21" spans="1:4" ht="16.5" x14ac:dyDescent="0.3">
      <c r="A21" s="31">
        <v>70</v>
      </c>
      <c r="B21" s="21">
        <f t="shared" ca="1" si="0"/>
        <v>2420</v>
      </c>
      <c r="C21" s="21">
        <f t="shared" ca="1" si="1"/>
        <v>2188</v>
      </c>
      <c r="D21" s="21">
        <f t="shared" ca="1" si="2"/>
        <v>9357</v>
      </c>
    </row>
    <row r="22" spans="1:4" ht="16.5" x14ac:dyDescent="0.3">
      <c r="A22" s="31">
        <v>90</v>
      </c>
      <c r="B22" s="21">
        <f t="shared" ca="1" si="0"/>
        <v>2894</v>
      </c>
      <c r="C22" s="21">
        <f t="shared" ca="1" si="1"/>
        <v>1396</v>
      </c>
      <c r="D22" s="21">
        <f t="shared" ca="1" si="2"/>
        <v>3339</v>
      </c>
    </row>
    <row r="23" spans="1:4" ht="16.5" x14ac:dyDescent="0.3">
      <c r="A23" s="31">
        <v>100</v>
      </c>
      <c r="B23" s="21">
        <f t="shared" ca="1" si="0"/>
        <v>2635</v>
      </c>
      <c r="C23" s="21">
        <f t="shared" ca="1" si="1"/>
        <v>1970</v>
      </c>
      <c r="D23" s="21">
        <f t="shared" ca="1" si="2"/>
        <v>8664</v>
      </c>
    </row>
    <row r="24" spans="1:4" ht="16.5" x14ac:dyDescent="0.3">
      <c r="A24" s="31">
        <v>120</v>
      </c>
      <c r="B24" s="21">
        <f t="shared" ca="1" si="0"/>
        <v>3244</v>
      </c>
      <c r="C24" s="21">
        <f t="shared" ca="1" si="1"/>
        <v>1429</v>
      </c>
      <c r="D24" s="21">
        <f t="shared" ca="1" si="2"/>
        <v>99</v>
      </c>
    </row>
    <row r="25" spans="1:4" ht="16.5" x14ac:dyDescent="0.3">
      <c r="A25" s="31">
        <v>140</v>
      </c>
      <c r="B25" s="21">
        <f t="shared" ca="1" si="0"/>
        <v>3883</v>
      </c>
      <c r="C25" s="21">
        <f t="shared" ca="1" si="1"/>
        <v>833</v>
      </c>
      <c r="D25" s="21">
        <f t="shared" ca="1" si="2"/>
        <v>8334</v>
      </c>
    </row>
    <row r="26" spans="1:4" ht="16.5" x14ac:dyDescent="0.3">
      <c r="A26" s="31">
        <v>150</v>
      </c>
      <c r="B26" s="21">
        <f t="shared" ca="1" si="0"/>
        <v>3971</v>
      </c>
      <c r="C26" s="21">
        <f t="shared" ca="1" si="1"/>
        <v>1456</v>
      </c>
      <c r="D26" s="21">
        <f t="shared" ca="1" si="2"/>
        <v>8596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zoomScale="66" zoomScaleNormal="66" workbookViewId="0">
      <selection activeCell="Y5" sqref="Y5"/>
    </sheetView>
  </sheetViews>
  <sheetFormatPr defaultColWidth="9.109375" defaultRowHeight="14.4" x14ac:dyDescent="0.3"/>
  <cols>
    <col min="1" max="3" width="9.109375" style="22"/>
    <col min="4" max="4" width="12.44140625" style="22" bestFit="1" customWidth="1"/>
    <col min="5" max="5" width="9.5546875" style="22" customWidth="1"/>
    <col min="6" max="8" width="9.109375" style="22"/>
    <col min="9" max="12" width="5.6640625" style="22" customWidth="1"/>
    <col min="13" max="13" width="17.44140625" style="22" bestFit="1" customWidth="1"/>
    <col min="14" max="14" width="7.6640625" style="22" bestFit="1" customWidth="1"/>
    <col min="15" max="15" width="9.44140625" style="22" bestFit="1" customWidth="1"/>
    <col min="16" max="16384" width="9.109375" style="22"/>
  </cols>
  <sheetData>
    <row r="1" spans="1:20" ht="23.25" x14ac:dyDescent="0.35">
      <c r="I1" s="21" t="s">
        <v>5</v>
      </c>
      <c r="J1" s="21" t="s">
        <v>4</v>
      </c>
      <c r="K1" s="21" t="s">
        <v>3</v>
      </c>
      <c r="L1" s="21" t="s">
        <v>2</v>
      </c>
      <c r="S1" s="36" t="s">
        <v>52</v>
      </c>
    </row>
    <row r="2" spans="1:20" ht="17.25" thickBot="1" x14ac:dyDescent="0.35">
      <c r="A2" s="22" t="str">
        <f>C5&amp;" vs. "&amp;C6</f>
        <v>P vs. Q</v>
      </c>
      <c r="D2" s="37" t="str">
        <f>"P="&amp;D5&amp;E4&amp;"Q"</f>
        <v>P=175-2.5Q</v>
      </c>
      <c r="G2" s="22" t="str">
        <f>"Q="&amp;D5/(-E4)&amp;"-"&amp;1/(E4)&amp;"P"</f>
        <v>Q=70--0.4P</v>
      </c>
      <c r="I2" s="21">
        <v>0</v>
      </c>
      <c r="J2" s="21">
        <f>$D$5+$E$4*I2</f>
        <v>175</v>
      </c>
      <c r="K2" s="21">
        <f>I2*J2</f>
        <v>0</v>
      </c>
      <c r="L2" s="21">
        <f>J2</f>
        <v>175</v>
      </c>
      <c r="M2" s="22" t="str">
        <f t="shared" ref="M2:O4" ca="1" si="0">_xlfn.FORMULATEXT(J2)</f>
        <v>=$D$5+$E$4*I2</v>
      </c>
      <c r="N2" s="22" t="str">
        <f t="shared" ca="1" si="0"/>
        <v>=I2*J2</v>
      </c>
      <c r="O2" s="22" t="str">
        <f t="shared" ca="1" si="0"/>
        <v>=J2</v>
      </c>
    </row>
    <row r="3" spans="1:20" ht="17.25" thickBot="1" x14ac:dyDescent="0.35">
      <c r="A3" s="21" t="s">
        <v>5</v>
      </c>
      <c r="B3" s="21" t="s">
        <v>4</v>
      </c>
      <c r="E3" s="23" t="s">
        <v>7</v>
      </c>
      <c r="I3" s="21">
        <v>1</v>
      </c>
      <c r="J3" s="21">
        <f t="shared" ref="J3:J66" si="1">$D$5+$E$4*I3</f>
        <v>172.5</v>
      </c>
      <c r="K3" s="21">
        <f t="shared" ref="K3:K66" si="2">I3*J3</f>
        <v>172.5</v>
      </c>
      <c r="L3" s="21">
        <f>K3-K2</f>
        <v>172.5</v>
      </c>
      <c r="M3" s="22" t="str">
        <f t="shared" ca="1" si="0"/>
        <v>=$D$5+$E$4*I3</v>
      </c>
      <c r="N3" s="22" t="str">
        <f t="shared" ca="1" si="0"/>
        <v>=I3*J3</v>
      </c>
      <c r="O3" s="22" t="str">
        <f t="shared" ca="1" si="0"/>
        <v>=K3-K2</v>
      </c>
      <c r="R3" s="22">
        <f>MAX($K$2:$K$72)</f>
        <v>3062.5</v>
      </c>
    </row>
    <row r="4" spans="1:20" ht="17.25" thickBot="1" x14ac:dyDescent="0.35">
      <c r="A4" s="21" t="s">
        <v>1</v>
      </c>
      <c r="B4" s="21" t="s">
        <v>0</v>
      </c>
      <c r="D4" s="45" t="s">
        <v>6</v>
      </c>
      <c r="E4" s="44">
        <f>SLOPE(B5:B12,A5:A12)</f>
        <v>-2.5</v>
      </c>
      <c r="G4" s="22">
        <f>-D5/E4</f>
        <v>70</v>
      </c>
      <c r="I4" s="21">
        <v>2</v>
      </c>
      <c r="J4" s="21">
        <f t="shared" si="1"/>
        <v>170</v>
      </c>
      <c r="K4" s="21">
        <f t="shared" si="2"/>
        <v>340</v>
      </c>
      <c r="L4" s="21">
        <f t="shared" ref="L4:L67" si="3">K4-K3</f>
        <v>167.5</v>
      </c>
      <c r="M4" s="22" t="str">
        <f t="shared" ca="1" si="0"/>
        <v>=$D$5+$E$4*I4</v>
      </c>
      <c r="N4" s="22" t="str">
        <f t="shared" ca="1" si="0"/>
        <v>=I4*J4</v>
      </c>
      <c r="O4" s="22" t="str">
        <f t="shared" ca="1" si="0"/>
        <v>=K4-K3</v>
      </c>
      <c r="R4" s="22">
        <f>MATCH($R$3,$K$2:$K$72)</f>
        <v>36</v>
      </c>
    </row>
    <row r="5" spans="1:20" ht="17.25" thickBot="1" x14ac:dyDescent="0.35">
      <c r="A5" s="21">
        <v>15</v>
      </c>
      <c r="B5" s="21">
        <v>135</v>
      </c>
      <c r="C5" s="38" t="s">
        <v>4</v>
      </c>
      <c r="D5" s="39">
        <f>INTERCEPT(B5:B12,A5:A12)</f>
        <v>175</v>
      </c>
      <c r="E5" s="43">
        <v>0</v>
      </c>
      <c r="F5" s="22" t="s">
        <v>4</v>
      </c>
      <c r="G5" s="22">
        <f>1/E4</f>
        <v>-0.4</v>
      </c>
      <c r="I5" s="21">
        <v>3</v>
      </c>
      <c r="J5" s="21">
        <f t="shared" si="1"/>
        <v>167.5</v>
      </c>
      <c r="K5" s="21">
        <f t="shared" si="2"/>
        <v>502.5</v>
      </c>
      <c r="L5" s="21">
        <f t="shared" si="3"/>
        <v>162.5</v>
      </c>
      <c r="R5" s="22">
        <f>INDEX($J$2:$J$72,R4,0)</f>
        <v>87.5</v>
      </c>
    </row>
    <row r="6" spans="1:20" ht="17.25" thickBot="1" x14ac:dyDescent="0.35">
      <c r="A6" s="21">
        <v>20</v>
      </c>
      <c r="B6" s="21">
        <v>130</v>
      </c>
      <c r="C6" s="38" t="s">
        <v>5</v>
      </c>
      <c r="D6" s="43">
        <v>0</v>
      </c>
      <c r="E6" s="40">
        <f>D5/(-E4)</f>
        <v>70</v>
      </c>
      <c r="F6" s="22" t="s">
        <v>5</v>
      </c>
      <c r="I6" s="21">
        <v>4</v>
      </c>
      <c r="J6" s="21">
        <f t="shared" si="1"/>
        <v>165</v>
      </c>
      <c r="K6" s="21">
        <f t="shared" si="2"/>
        <v>660</v>
      </c>
      <c r="L6" s="21">
        <f t="shared" si="3"/>
        <v>157.5</v>
      </c>
      <c r="R6" s="22" t="str">
        <f>J1&amp;" vs. "&amp;$I$1</f>
        <v>P vs. Q</v>
      </c>
      <c r="S6" s="22" t="str">
        <f>K1&amp;" vs. "&amp;$I$1</f>
        <v>R vs. Q</v>
      </c>
      <c r="T6" s="22" t="str">
        <f>J1&amp;" and "&amp;L1&amp;" vs. "&amp;$I$1</f>
        <v>P and MR vs. Q</v>
      </c>
    </row>
    <row r="7" spans="1:20" ht="16.5" x14ac:dyDescent="0.3">
      <c r="A7" s="21">
        <v>32</v>
      </c>
      <c r="B7" s="21">
        <v>89</v>
      </c>
      <c r="I7" s="21">
        <v>5</v>
      </c>
      <c r="J7" s="21">
        <f t="shared" si="1"/>
        <v>162.5</v>
      </c>
      <c r="K7" s="21">
        <f t="shared" si="2"/>
        <v>812.5</v>
      </c>
      <c r="L7" s="21">
        <f t="shared" si="3"/>
        <v>152.5</v>
      </c>
      <c r="S7" s="22" t="s">
        <v>64</v>
      </c>
    </row>
    <row r="8" spans="1:20" ht="16.5" x14ac:dyDescent="0.3">
      <c r="A8" s="21">
        <v>45</v>
      </c>
      <c r="B8" s="21">
        <v>62</v>
      </c>
      <c r="D8" s="41">
        <f>A7</f>
        <v>32</v>
      </c>
      <c r="E8" s="41">
        <f>$D$5+$E$4*D8</f>
        <v>95</v>
      </c>
      <c r="F8" s="41">
        <f>D8*E8</f>
        <v>3040</v>
      </c>
      <c r="I8" s="21">
        <v>6</v>
      </c>
      <c r="J8" s="21">
        <f t="shared" si="1"/>
        <v>160</v>
      </c>
      <c r="K8" s="21">
        <f t="shared" si="2"/>
        <v>960</v>
      </c>
      <c r="L8" s="21">
        <f t="shared" si="3"/>
        <v>147.5</v>
      </c>
    </row>
    <row r="9" spans="1:20" ht="16.5" x14ac:dyDescent="0.3">
      <c r="A9" s="21">
        <v>50</v>
      </c>
      <c r="B9" s="21">
        <v>60</v>
      </c>
      <c r="D9" s="42">
        <f>D8+1</f>
        <v>33</v>
      </c>
      <c r="E9" s="42">
        <f>$D$5+$E$4*D9</f>
        <v>92.5</v>
      </c>
      <c r="F9" s="42">
        <f>D9*E9</f>
        <v>3052.5</v>
      </c>
      <c r="I9" s="21">
        <v>7</v>
      </c>
      <c r="J9" s="21">
        <f t="shared" si="1"/>
        <v>157.5</v>
      </c>
      <c r="K9" s="21">
        <f t="shared" si="2"/>
        <v>1102.5</v>
      </c>
      <c r="L9" s="21">
        <f t="shared" si="3"/>
        <v>142.5</v>
      </c>
    </row>
    <row r="10" spans="1:20" ht="16.5" x14ac:dyDescent="0.3">
      <c r="A10" s="21">
        <v>55</v>
      </c>
      <c r="B10" s="21">
        <v>31.6</v>
      </c>
      <c r="D10" s="21"/>
      <c r="E10" s="21"/>
      <c r="F10" s="21">
        <f>F9-F8</f>
        <v>12.5</v>
      </c>
      <c r="I10" s="21">
        <v>8</v>
      </c>
      <c r="J10" s="21">
        <f t="shared" si="1"/>
        <v>155</v>
      </c>
      <c r="K10" s="21">
        <f t="shared" si="2"/>
        <v>1240</v>
      </c>
      <c r="L10" s="21">
        <f t="shared" si="3"/>
        <v>137.5</v>
      </c>
    </row>
    <row r="11" spans="1:20" ht="16.5" x14ac:dyDescent="0.3">
      <c r="A11" s="21">
        <v>60</v>
      </c>
      <c r="B11" s="21">
        <v>28.4</v>
      </c>
      <c r="I11" s="21">
        <v>9</v>
      </c>
      <c r="J11" s="21">
        <f t="shared" si="1"/>
        <v>152.5</v>
      </c>
      <c r="K11" s="21">
        <f t="shared" si="2"/>
        <v>1372.5</v>
      </c>
      <c r="L11" s="21">
        <f t="shared" si="3"/>
        <v>132.5</v>
      </c>
    </row>
    <row r="12" spans="1:20" ht="16.5" x14ac:dyDescent="0.3">
      <c r="A12" s="21">
        <v>65</v>
      </c>
      <c r="B12" s="21">
        <v>9</v>
      </c>
      <c r="I12" s="21">
        <v>10</v>
      </c>
      <c r="J12" s="21">
        <f t="shared" si="1"/>
        <v>150</v>
      </c>
      <c r="K12" s="21">
        <f t="shared" si="2"/>
        <v>1500</v>
      </c>
      <c r="L12" s="21">
        <f t="shared" si="3"/>
        <v>127.5</v>
      </c>
    </row>
    <row r="13" spans="1:20" ht="16.5" x14ac:dyDescent="0.3">
      <c r="D13" s="22" t="s">
        <v>3</v>
      </c>
      <c r="I13" s="21">
        <v>11</v>
      </c>
      <c r="J13" s="21">
        <f t="shared" si="1"/>
        <v>147.5</v>
      </c>
      <c r="K13" s="21">
        <f t="shared" si="2"/>
        <v>1622.5</v>
      </c>
      <c r="L13" s="21">
        <f t="shared" si="3"/>
        <v>122.5</v>
      </c>
    </row>
    <row r="14" spans="1:20" ht="16.5" x14ac:dyDescent="0.3">
      <c r="I14" s="21">
        <v>12</v>
      </c>
      <c r="J14" s="21">
        <f t="shared" si="1"/>
        <v>145</v>
      </c>
      <c r="K14" s="21">
        <f t="shared" si="2"/>
        <v>1740</v>
      </c>
      <c r="L14" s="21">
        <f t="shared" si="3"/>
        <v>117.5</v>
      </c>
    </row>
    <row r="15" spans="1:20" ht="16.5" x14ac:dyDescent="0.3">
      <c r="I15" s="21">
        <v>13</v>
      </c>
      <c r="J15" s="21">
        <f t="shared" si="1"/>
        <v>142.5</v>
      </c>
      <c r="K15" s="21">
        <f t="shared" si="2"/>
        <v>1852.5</v>
      </c>
      <c r="L15" s="21">
        <f t="shared" si="3"/>
        <v>112.5</v>
      </c>
    </row>
    <row r="16" spans="1:20" ht="16.5" x14ac:dyDescent="0.3">
      <c r="I16" s="21">
        <v>14</v>
      </c>
      <c r="J16" s="21">
        <f t="shared" si="1"/>
        <v>140</v>
      </c>
      <c r="K16" s="21">
        <f t="shared" si="2"/>
        <v>1960</v>
      </c>
      <c r="L16" s="21">
        <f t="shared" si="3"/>
        <v>107.5</v>
      </c>
    </row>
    <row r="17" spans="9:12" ht="16.5" x14ac:dyDescent="0.3">
      <c r="I17" s="21">
        <v>15</v>
      </c>
      <c r="J17" s="21">
        <f t="shared" si="1"/>
        <v>137.5</v>
      </c>
      <c r="K17" s="21">
        <f t="shared" si="2"/>
        <v>2062.5</v>
      </c>
      <c r="L17" s="21">
        <f t="shared" si="3"/>
        <v>102.5</v>
      </c>
    </row>
    <row r="18" spans="9:12" ht="16.5" x14ac:dyDescent="0.3">
      <c r="I18" s="21">
        <v>16</v>
      </c>
      <c r="J18" s="21">
        <f t="shared" si="1"/>
        <v>135</v>
      </c>
      <c r="K18" s="21">
        <f t="shared" si="2"/>
        <v>2160</v>
      </c>
      <c r="L18" s="21">
        <f t="shared" si="3"/>
        <v>97.5</v>
      </c>
    </row>
    <row r="19" spans="9:12" ht="16.5" x14ac:dyDescent="0.3">
      <c r="I19" s="21">
        <v>17</v>
      </c>
      <c r="J19" s="21">
        <f t="shared" si="1"/>
        <v>132.5</v>
      </c>
      <c r="K19" s="21">
        <f t="shared" si="2"/>
        <v>2252.5</v>
      </c>
      <c r="L19" s="21">
        <f t="shared" si="3"/>
        <v>92.5</v>
      </c>
    </row>
    <row r="20" spans="9:12" ht="16.5" x14ac:dyDescent="0.3">
      <c r="I20" s="21">
        <v>18</v>
      </c>
      <c r="J20" s="21">
        <f t="shared" si="1"/>
        <v>130</v>
      </c>
      <c r="K20" s="21">
        <f t="shared" si="2"/>
        <v>2340</v>
      </c>
      <c r="L20" s="21">
        <f t="shared" si="3"/>
        <v>87.5</v>
      </c>
    </row>
    <row r="21" spans="9:12" ht="16.5" x14ac:dyDescent="0.3">
      <c r="I21" s="21">
        <v>19</v>
      </c>
      <c r="J21" s="21">
        <f t="shared" si="1"/>
        <v>127.5</v>
      </c>
      <c r="K21" s="21">
        <f t="shared" si="2"/>
        <v>2422.5</v>
      </c>
      <c r="L21" s="21">
        <f t="shared" si="3"/>
        <v>82.5</v>
      </c>
    </row>
    <row r="22" spans="9:12" ht="16.5" x14ac:dyDescent="0.3">
      <c r="I22" s="21">
        <v>20</v>
      </c>
      <c r="J22" s="21">
        <f t="shared" si="1"/>
        <v>125</v>
      </c>
      <c r="K22" s="21">
        <f t="shared" si="2"/>
        <v>2500</v>
      </c>
      <c r="L22" s="21">
        <f t="shared" si="3"/>
        <v>77.5</v>
      </c>
    </row>
    <row r="23" spans="9:12" ht="16.5" x14ac:dyDescent="0.3">
      <c r="I23" s="21">
        <v>21</v>
      </c>
      <c r="J23" s="21">
        <f t="shared" si="1"/>
        <v>122.5</v>
      </c>
      <c r="K23" s="21">
        <f t="shared" si="2"/>
        <v>2572.5</v>
      </c>
      <c r="L23" s="21">
        <f t="shared" si="3"/>
        <v>72.5</v>
      </c>
    </row>
    <row r="24" spans="9:12" ht="16.5" x14ac:dyDescent="0.3">
      <c r="I24" s="21">
        <v>22</v>
      </c>
      <c r="J24" s="21">
        <f t="shared" si="1"/>
        <v>120</v>
      </c>
      <c r="K24" s="21">
        <f t="shared" si="2"/>
        <v>2640</v>
      </c>
      <c r="L24" s="21">
        <f t="shared" si="3"/>
        <v>67.5</v>
      </c>
    </row>
    <row r="25" spans="9:12" ht="16.5" x14ac:dyDescent="0.3">
      <c r="I25" s="21">
        <v>23</v>
      </c>
      <c r="J25" s="21">
        <f t="shared" si="1"/>
        <v>117.5</v>
      </c>
      <c r="K25" s="21">
        <f t="shared" si="2"/>
        <v>2702.5</v>
      </c>
      <c r="L25" s="21">
        <f t="shared" si="3"/>
        <v>62.5</v>
      </c>
    </row>
    <row r="26" spans="9:12" ht="16.5" x14ac:dyDescent="0.3">
      <c r="I26" s="21">
        <v>24</v>
      </c>
      <c r="J26" s="21">
        <f t="shared" si="1"/>
        <v>115</v>
      </c>
      <c r="K26" s="21">
        <f t="shared" si="2"/>
        <v>2760</v>
      </c>
      <c r="L26" s="21">
        <f t="shared" si="3"/>
        <v>57.5</v>
      </c>
    </row>
    <row r="27" spans="9:12" ht="16.5" x14ac:dyDescent="0.3">
      <c r="I27" s="21">
        <v>25</v>
      </c>
      <c r="J27" s="21">
        <f t="shared" si="1"/>
        <v>112.5</v>
      </c>
      <c r="K27" s="21">
        <f t="shared" si="2"/>
        <v>2812.5</v>
      </c>
      <c r="L27" s="21">
        <f t="shared" si="3"/>
        <v>52.5</v>
      </c>
    </row>
    <row r="28" spans="9:12" ht="16.5" x14ac:dyDescent="0.3">
      <c r="I28" s="21">
        <v>26</v>
      </c>
      <c r="J28" s="21">
        <f t="shared" si="1"/>
        <v>110</v>
      </c>
      <c r="K28" s="21">
        <f t="shared" si="2"/>
        <v>2860</v>
      </c>
      <c r="L28" s="21">
        <f t="shared" si="3"/>
        <v>47.5</v>
      </c>
    </row>
    <row r="29" spans="9:12" ht="16.5" x14ac:dyDescent="0.3">
      <c r="I29" s="21">
        <v>27</v>
      </c>
      <c r="J29" s="21">
        <f t="shared" si="1"/>
        <v>107.5</v>
      </c>
      <c r="K29" s="21">
        <f t="shared" si="2"/>
        <v>2902.5</v>
      </c>
      <c r="L29" s="21">
        <f t="shared" si="3"/>
        <v>42.5</v>
      </c>
    </row>
    <row r="30" spans="9:12" ht="16.5" x14ac:dyDescent="0.3">
      <c r="I30" s="21">
        <v>28</v>
      </c>
      <c r="J30" s="21">
        <f t="shared" si="1"/>
        <v>105</v>
      </c>
      <c r="K30" s="21">
        <f t="shared" si="2"/>
        <v>2940</v>
      </c>
      <c r="L30" s="21">
        <f t="shared" si="3"/>
        <v>37.5</v>
      </c>
    </row>
    <row r="31" spans="9:12" ht="16.5" x14ac:dyDescent="0.3">
      <c r="I31" s="21">
        <v>29</v>
      </c>
      <c r="J31" s="21">
        <f t="shared" si="1"/>
        <v>102.5</v>
      </c>
      <c r="K31" s="21">
        <f t="shared" si="2"/>
        <v>2972.5</v>
      </c>
      <c r="L31" s="21">
        <f t="shared" si="3"/>
        <v>32.5</v>
      </c>
    </row>
    <row r="32" spans="9:12" ht="16.5" x14ac:dyDescent="0.3">
      <c r="I32" s="21">
        <v>30</v>
      </c>
      <c r="J32" s="21">
        <f t="shared" si="1"/>
        <v>100</v>
      </c>
      <c r="K32" s="21">
        <f t="shared" si="2"/>
        <v>3000</v>
      </c>
      <c r="L32" s="21">
        <f t="shared" si="3"/>
        <v>27.5</v>
      </c>
    </row>
    <row r="33" spans="9:12" ht="16.5" x14ac:dyDescent="0.3">
      <c r="I33" s="21">
        <v>31</v>
      </c>
      <c r="J33" s="21">
        <f t="shared" si="1"/>
        <v>97.5</v>
      </c>
      <c r="K33" s="21">
        <f t="shared" si="2"/>
        <v>3022.5</v>
      </c>
      <c r="L33" s="21">
        <f t="shared" si="3"/>
        <v>22.5</v>
      </c>
    </row>
    <row r="34" spans="9:12" ht="16.5" x14ac:dyDescent="0.3">
      <c r="I34" s="21">
        <v>32</v>
      </c>
      <c r="J34" s="21">
        <f t="shared" si="1"/>
        <v>95</v>
      </c>
      <c r="K34" s="21">
        <f t="shared" si="2"/>
        <v>3040</v>
      </c>
      <c r="L34" s="21">
        <f t="shared" si="3"/>
        <v>17.5</v>
      </c>
    </row>
    <row r="35" spans="9:12" ht="16.5" x14ac:dyDescent="0.3">
      <c r="I35" s="21">
        <v>33</v>
      </c>
      <c r="J35" s="21">
        <f t="shared" si="1"/>
        <v>92.5</v>
      </c>
      <c r="K35" s="21">
        <f t="shared" si="2"/>
        <v>3052.5</v>
      </c>
      <c r="L35" s="21">
        <f t="shared" si="3"/>
        <v>12.5</v>
      </c>
    </row>
    <row r="36" spans="9:12" ht="16.5" x14ac:dyDescent="0.3">
      <c r="I36" s="21">
        <v>34</v>
      </c>
      <c r="J36" s="21">
        <f t="shared" si="1"/>
        <v>90</v>
      </c>
      <c r="K36" s="21">
        <f t="shared" si="2"/>
        <v>3060</v>
      </c>
      <c r="L36" s="21">
        <f t="shared" si="3"/>
        <v>7.5</v>
      </c>
    </row>
    <row r="37" spans="9:12" ht="16.5" x14ac:dyDescent="0.3">
      <c r="I37" s="21">
        <v>35</v>
      </c>
      <c r="J37" s="21">
        <f t="shared" si="1"/>
        <v>87.5</v>
      </c>
      <c r="K37" s="21">
        <f t="shared" si="2"/>
        <v>3062.5</v>
      </c>
      <c r="L37" s="21">
        <f t="shared" si="3"/>
        <v>2.5</v>
      </c>
    </row>
    <row r="38" spans="9:12" x14ac:dyDescent="0.3">
      <c r="I38" s="21">
        <v>36</v>
      </c>
      <c r="J38" s="21">
        <f t="shared" si="1"/>
        <v>85</v>
      </c>
      <c r="K38" s="21">
        <f t="shared" si="2"/>
        <v>3060</v>
      </c>
      <c r="L38" s="21">
        <f t="shared" si="3"/>
        <v>-2.5</v>
      </c>
    </row>
    <row r="39" spans="9:12" x14ac:dyDescent="0.3">
      <c r="I39" s="21">
        <v>37</v>
      </c>
      <c r="J39" s="21">
        <f t="shared" si="1"/>
        <v>82.5</v>
      </c>
      <c r="K39" s="21">
        <f t="shared" si="2"/>
        <v>3052.5</v>
      </c>
      <c r="L39" s="21">
        <f t="shared" si="3"/>
        <v>-7.5</v>
      </c>
    </row>
    <row r="40" spans="9:12" x14ac:dyDescent="0.3">
      <c r="I40" s="21">
        <v>38</v>
      </c>
      <c r="J40" s="21">
        <f t="shared" si="1"/>
        <v>80</v>
      </c>
      <c r="K40" s="21">
        <f t="shared" si="2"/>
        <v>3040</v>
      </c>
      <c r="L40" s="21">
        <f t="shared" si="3"/>
        <v>-12.5</v>
      </c>
    </row>
    <row r="41" spans="9:12" x14ac:dyDescent="0.3">
      <c r="I41" s="21">
        <v>39</v>
      </c>
      <c r="J41" s="21">
        <f t="shared" si="1"/>
        <v>77.5</v>
      </c>
      <c r="K41" s="21">
        <f t="shared" si="2"/>
        <v>3022.5</v>
      </c>
      <c r="L41" s="21">
        <f t="shared" si="3"/>
        <v>-17.5</v>
      </c>
    </row>
    <row r="42" spans="9:12" x14ac:dyDescent="0.3">
      <c r="I42" s="21">
        <v>40</v>
      </c>
      <c r="J42" s="21">
        <f t="shared" si="1"/>
        <v>75</v>
      </c>
      <c r="K42" s="21">
        <f t="shared" si="2"/>
        <v>3000</v>
      </c>
      <c r="L42" s="21">
        <f t="shared" si="3"/>
        <v>-22.5</v>
      </c>
    </row>
    <row r="43" spans="9:12" x14ac:dyDescent="0.3">
      <c r="I43" s="21">
        <v>41</v>
      </c>
      <c r="J43" s="21">
        <f t="shared" si="1"/>
        <v>72.5</v>
      </c>
      <c r="K43" s="21">
        <f t="shared" si="2"/>
        <v>2972.5</v>
      </c>
      <c r="L43" s="21">
        <f t="shared" si="3"/>
        <v>-27.5</v>
      </c>
    </row>
    <row r="44" spans="9:12" x14ac:dyDescent="0.3">
      <c r="I44" s="21">
        <v>42</v>
      </c>
      <c r="J44" s="21">
        <f t="shared" si="1"/>
        <v>70</v>
      </c>
      <c r="K44" s="21">
        <f t="shared" si="2"/>
        <v>2940</v>
      </c>
      <c r="L44" s="21">
        <f t="shared" si="3"/>
        <v>-32.5</v>
      </c>
    </row>
    <row r="45" spans="9:12" x14ac:dyDescent="0.3">
      <c r="I45" s="21">
        <v>43</v>
      </c>
      <c r="J45" s="21">
        <f t="shared" si="1"/>
        <v>67.5</v>
      </c>
      <c r="K45" s="21">
        <f t="shared" si="2"/>
        <v>2902.5</v>
      </c>
      <c r="L45" s="21">
        <f t="shared" si="3"/>
        <v>-37.5</v>
      </c>
    </row>
    <row r="46" spans="9:12" x14ac:dyDescent="0.3">
      <c r="I46" s="21">
        <v>44</v>
      </c>
      <c r="J46" s="21">
        <f t="shared" si="1"/>
        <v>65</v>
      </c>
      <c r="K46" s="21">
        <f t="shared" si="2"/>
        <v>2860</v>
      </c>
      <c r="L46" s="21">
        <f t="shared" si="3"/>
        <v>-42.5</v>
      </c>
    </row>
    <row r="47" spans="9:12" x14ac:dyDescent="0.3">
      <c r="I47" s="21">
        <v>45</v>
      </c>
      <c r="J47" s="21">
        <f t="shared" si="1"/>
        <v>62.5</v>
      </c>
      <c r="K47" s="21">
        <f t="shared" si="2"/>
        <v>2812.5</v>
      </c>
      <c r="L47" s="21">
        <f t="shared" si="3"/>
        <v>-47.5</v>
      </c>
    </row>
    <row r="48" spans="9:12" x14ac:dyDescent="0.3">
      <c r="I48" s="21">
        <v>46</v>
      </c>
      <c r="J48" s="21">
        <f t="shared" si="1"/>
        <v>60</v>
      </c>
      <c r="K48" s="21">
        <f t="shared" si="2"/>
        <v>2760</v>
      </c>
      <c r="L48" s="21">
        <f t="shared" si="3"/>
        <v>-52.5</v>
      </c>
    </row>
    <row r="49" spans="9:12" x14ac:dyDescent="0.3">
      <c r="I49" s="21">
        <v>47</v>
      </c>
      <c r="J49" s="21">
        <f t="shared" si="1"/>
        <v>57.5</v>
      </c>
      <c r="K49" s="21">
        <f t="shared" si="2"/>
        <v>2702.5</v>
      </c>
      <c r="L49" s="21">
        <f t="shared" si="3"/>
        <v>-57.5</v>
      </c>
    </row>
    <row r="50" spans="9:12" x14ac:dyDescent="0.3">
      <c r="I50" s="21">
        <v>48</v>
      </c>
      <c r="J50" s="21">
        <f t="shared" si="1"/>
        <v>55</v>
      </c>
      <c r="K50" s="21">
        <f t="shared" si="2"/>
        <v>2640</v>
      </c>
      <c r="L50" s="21">
        <f t="shared" si="3"/>
        <v>-62.5</v>
      </c>
    </row>
    <row r="51" spans="9:12" x14ac:dyDescent="0.3">
      <c r="I51" s="21">
        <v>49</v>
      </c>
      <c r="J51" s="21">
        <f t="shared" si="1"/>
        <v>52.5</v>
      </c>
      <c r="K51" s="21">
        <f t="shared" si="2"/>
        <v>2572.5</v>
      </c>
      <c r="L51" s="21">
        <f t="shared" si="3"/>
        <v>-67.5</v>
      </c>
    </row>
    <row r="52" spans="9:12" x14ac:dyDescent="0.3">
      <c r="I52" s="21">
        <v>50</v>
      </c>
      <c r="J52" s="21">
        <f t="shared" si="1"/>
        <v>50</v>
      </c>
      <c r="K52" s="21">
        <f t="shared" si="2"/>
        <v>2500</v>
      </c>
      <c r="L52" s="21">
        <f t="shared" si="3"/>
        <v>-72.5</v>
      </c>
    </row>
    <row r="53" spans="9:12" x14ac:dyDescent="0.3">
      <c r="I53" s="21">
        <v>51</v>
      </c>
      <c r="J53" s="21">
        <f t="shared" si="1"/>
        <v>47.5</v>
      </c>
      <c r="K53" s="21">
        <f t="shared" si="2"/>
        <v>2422.5</v>
      </c>
      <c r="L53" s="21">
        <f t="shared" si="3"/>
        <v>-77.5</v>
      </c>
    </row>
    <row r="54" spans="9:12" x14ac:dyDescent="0.3">
      <c r="I54" s="21">
        <v>52</v>
      </c>
      <c r="J54" s="21">
        <f t="shared" si="1"/>
        <v>45</v>
      </c>
      <c r="K54" s="21">
        <f t="shared" si="2"/>
        <v>2340</v>
      </c>
      <c r="L54" s="21">
        <f t="shared" si="3"/>
        <v>-82.5</v>
      </c>
    </row>
    <row r="55" spans="9:12" x14ac:dyDescent="0.3">
      <c r="I55" s="21">
        <v>53</v>
      </c>
      <c r="J55" s="21">
        <f t="shared" si="1"/>
        <v>42.5</v>
      </c>
      <c r="K55" s="21">
        <f t="shared" si="2"/>
        <v>2252.5</v>
      </c>
      <c r="L55" s="21">
        <f t="shared" si="3"/>
        <v>-87.5</v>
      </c>
    </row>
    <row r="56" spans="9:12" x14ac:dyDescent="0.3">
      <c r="I56" s="21">
        <v>54</v>
      </c>
      <c r="J56" s="21">
        <f t="shared" si="1"/>
        <v>40</v>
      </c>
      <c r="K56" s="21">
        <f t="shared" si="2"/>
        <v>2160</v>
      </c>
      <c r="L56" s="21">
        <f t="shared" si="3"/>
        <v>-92.5</v>
      </c>
    </row>
    <row r="57" spans="9:12" x14ac:dyDescent="0.3">
      <c r="I57" s="21">
        <v>55</v>
      </c>
      <c r="J57" s="21">
        <f t="shared" si="1"/>
        <v>37.5</v>
      </c>
      <c r="K57" s="21">
        <f t="shared" si="2"/>
        <v>2062.5</v>
      </c>
      <c r="L57" s="21">
        <f t="shared" si="3"/>
        <v>-97.5</v>
      </c>
    </row>
    <row r="58" spans="9:12" x14ac:dyDescent="0.3">
      <c r="I58" s="21">
        <v>56</v>
      </c>
      <c r="J58" s="21">
        <f t="shared" si="1"/>
        <v>35</v>
      </c>
      <c r="K58" s="21">
        <f t="shared" si="2"/>
        <v>1960</v>
      </c>
      <c r="L58" s="21">
        <f t="shared" si="3"/>
        <v>-102.5</v>
      </c>
    </row>
    <row r="59" spans="9:12" x14ac:dyDescent="0.3">
      <c r="I59" s="21">
        <v>57</v>
      </c>
      <c r="J59" s="21">
        <f t="shared" si="1"/>
        <v>32.5</v>
      </c>
      <c r="K59" s="21">
        <f t="shared" si="2"/>
        <v>1852.5</v>
      </c>
      <c r="L59" s="21">
        <f t="shared" si="3"/>
        <v>-107.5</v>
      </c>
    </row>
    <row r="60" spans="9:12" x14ac:dyDescent="0.3">
      <c r="I60" s="21">
        <v>58</v>
      </c>
      <c r="J60" s="21">
        <f t="shared" si="1"/>
        <v>30</v>
      </c>
      <c r="K60" s="21">
        <f t="shared" si="2"/>
        <v>1740</v>
      </c>
      <c r="L60" s="21">
        <f t="shared" si="3"/>
        <v>-112.5</v>
      </c>
    </row>
    <row r="61" spans="9:12" x14ac:dyDescent="0.3">
      <c r="I61" s="21">
        <v>59</v>
      </c>
      <c r="J61" s="21">
        <f t="shared" si="1"/>
        <v>27.5</v>
      </c>
      <c r="K61" s="21">
        <f t="shared" si="2"/>
        <v>1622.5</v>
      </c>
      <c r="L61" s="21">
        <f t="shared" si="3"/>
        <v>-117.5</v>
      </c>
    </row>
    <row r="62" spans="9:12" x14ac:dyDescent="0.3">
      <c r="I62" s="21">
        <v>60</v>
      </c>
      <c r="J62" s="21">
        <f t="shared" si="1"/>
        <v>25</v>
      </c>
      <c r="K62" s="21">
        <f t="shared" si="2"/>
        <v>1500</v>
      </c>
      <c r="L62" s="21">
        <f t="shared" si="3"/>
        <v>-122.5</v>
      </c>
    </row>
    <row r="63" spans="9:12" x14ac:dyDescent="0.3">
      <c r="I63" s="21">
        <v>61</v>
      </c>
      <c r="J63" s="21">
        <f t="shared" si="1"/>
        <v>22.5</v>
      </c>
      <c r="K63" s="21">
        <f t="shared" si="2"/>
        <v>1372.5</v>
      </c>
      <c r="L63" s="21">
        <f t="shared" si="3"/>
        <v>-127.5</v>
      </c>
    </row>
    <row r="64" spans="9:12" x14ac:dyDescent="0.3">
      <c r="I64" s="21">
        <v>62</v>
      </c>
      <c r="J64" s="21">
        <f t="shared" si="1"/>
        <v>20</v>
      </c>
      <c r="K64" s="21">
        <f t="shared" si="2"/>
        <v>1240</v>
      </c>
      <c r="L64" s="21">
        <f t="shared" si="3"/>
        <v>-132.5</v>
      </c>
    </row>
    <row r="65" spans="9:12" x14ac:dyDescent="0.3">
      <c r="I65" s="21">
        <v>63</v>
      </c>
      <c r="J65" s="21">
        <f t="shared" si="1"/>
        <v>17.5</v>
      </c>
      <c r="K65" s="21">
        <f t="shared" si="2"/>
        <v>1102.5</v>
      </c>
      <c r="L65" s="21">
        <f t="shared" si="3"/>
        <v>-137.5</v>
      </c>
    </row>
    <row r="66" spans="9:12" x14ac:dyDescent="0.3">
      <c r="I66" s="21">
        <v>64</v>
      </c>
      <c r="J66" s="21">
        <f t="shared" si="1"/>
        <v>15</v>
      </c>
      <c r="K66" s="21">
        <f t="shared" si="2"/>
        <v>960</v>
      </c>
      <c r="L66" s="21">
        <f t="shared" si="3"/>
        <v>-142.5</v>
      </c>
    </row>
    <row r="67" spans="9:12" x14ac:dyDescent="0.3">
      <c r="I67" s="21">
        <v>65</v>
      </c>
      <c r="J67" s="21">
        <f t="shared" ref="J67:J72" si="4">$D$5+$E$4*I67</f>
        <v>12.5</v>
      </c>
      <c r="K67" s="21">
        <f t="shared" ref="K67:K72" si="5">I67*J67</f>
        <v>812.5</v>
      </c>
      <c r="L67" s="21">
        <f t="shared" si="3"/>
        <v>-147.5</v>
      </c>
    </row>
    <row r="68" spans="9:12" x14ac:dyDescent="0.3">
      <c r="I68" s="21">
        <v>66</v>
      </c>
      <c r="J68" s="21">
        <f t="shared" si="4"/>
        <v>10</v>
      </c>
      <c r="K68" s="21">
        <f t="shared" si="5"/>
        <v>660</v>
      </c>
      <c r="L68" s="21">
        <f t="shared" ref="L68:L72" si="6">K68-K67</f>
        <v>-152.5</v>
      </c>
    </row>
    <row r="69" spans="9:12" x14ac:dyDescent="0.3">
      <c r="I69" s="21">
        <v>67</v>
      </c>
      <c r="J69" s="21">
        <f t="shared" si="4"/>
        <v>7.5</v>
      </c>
      <c r="K69" s="21">
        <f t="shared" si="5"/>
        <v>502.5</v>
      </c>
      <c r="L69" s="21">
        <f t="shared" si="6"/>
        <v>-157.5</v>
      </c>
    </row>
    <row r="70" spans="9:12" x14ac:dyDescent="0.3">
      <c r="I70" s="21">
        <v>68</v>
      </c>
      <c r="J70" s="21">
        <f t="shared" si="4"/>
        <v>5</v>
      </c>
      <c r="K70" s="21">
        <f t="shared" si="5"/>
        <v>340</v>
      </c>
      <c r="L70" s="21">
        <f t="shared" si="6"/>
        <v>-162.5</v>
      </c>
    </row>
    <row r="71" spans="9:12" x14ac:dyDescent="0.3">
      <c r="I71" s="21">
        <v>69</v>
      </c>
      <c r="J71" s="21">
        <f t="shared" si="4"/>
        <v>2.5</v>
      </c>
      <c r="K71" s="21">
        <f t="shared" si="5"/>
        <v>172.5</v>
      </c>
      <c r="L71" s="21">
        <f t="shared" si="6"/>
        <v>-167.5</v>
      </c>
    </row>
    <row r="72" spans="9:12" x14ac:dyDescent="0.3">
      <c r="I72" s="21">
        <v>70</v>
      </c>
      <c r="J72" s="21">
        <f t="shared" si="4"/>
        <v>0</v>
      </c>
      <c r="K72" s="21">
        <f t="shared" si="5"/>
        <v>0</v>
      </c>
      <c r="L72" s="21">
        <f t="shared" si="6"/>
        <v>-172.5</v>
      </c>
    </row>
  </sheetData>
  <hyperlinks>
    <hyperlink ref="S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zoomScale="95" zoomScaleNormal="95" workbookViewId="0">
      <selection activeCell="D4" sqref="D4:E5"/>
    </sheetView>
  </sheetViews>
  <sheetFormatPr defaultColWidth="9.109375" defaultRowHeight="14.4" x14ac:dyDescent="0.3"/>
  <cols>
    <col min="1" max="3" width="9.109375" style="22"/>
    <col min="4" max="4" width="12.44140625" style="22" bestFit="1" customWidth="1"/>
    <col min="5" max="5" width="9.5546875" style="22" customWidth="1"/>
    <col min="6" max="8" width="9.109375" style="22"/>
    <col min="9" max="11" width="5.6640625" style="22" customWidth="1"/>
    <col min="12" max="16384" width="9.109375" style="22"/>
  </cols>
  <sheetData>
    <row r="1" spans="1:16" ht="23.4" x14ac:dyDescent="0.45">
      <c r="I1" s="21" t="s">
        <v>5</v>
      </c>
      <c r="J1" s="21" t="s">
        <v>4</v>
      </c>
      <c r="K1" s="21" t="s">
        <v>3</v>
      </c>
      <c r="O1" s="36"/>
    </row>
    <row r="2" spans="1:16" x14ac:dyDescent="0.3">
      <c r="A2" s="22" t="str">
        <f>C5&amp;" vs. "&amp;C6</f>
        <v xml:space="preserve"> vs. </v>
      </c>
      <c r="D2" s="37" t="str">
        <f>"P="&amp;D5&amp;E5&amp;"Q"</f>
        <v>P=175-2.5Q</v>
      </c>
      <c r="G2" s="22" t="str">
        <f>"Q="&amp;D5/(-E5)&amp;"-"&amp;1/(E5)&amp;"P"</f>
        <v>Q=70--0.4P</v>
      </c>
      <c r="I2" s="21">
        <v>0</v>
      </c>
      <c r="J2" s="21">
        <f>$D$5+$E$5*I2</f>
        <v>175</v>
      </c>
      <c r="K2" s="21">
        <f>I2*J2</f>
        <v>0</v>
      </c>
    </row>
    <row r="3" spans="1:16" ht="15" thickBot="1" x14ac:dyDescent="0.35">
      <c r="A3" s="21" t="s">
        <v>5</v>
      </c>
      <c r="B3" s="21" t="s">
        <v>4</v>
      </c>
      <c r="I3" s="21">
        <v>1</v>
      </c>
      <c r="J3" s="21">
        <f>$D$5+$E$5*I3</f>
        <v>172.5</v>
      </c>
      <c r="K3" s="21">
        <f t="shared" ref="K3:K66" si="0">I3*J3</f>
        <v>172.5</v>
      </c>
      <c r="N3" s="22">
        <f>MAX($K$2:$K$72)</f>
        <v>3062.5</v>
      </c>
    </row>
    <row r="4" spans="1:16" ht="15" thickBot="1" x14ac:dyDescent="0.35">
      <c r="A4" s="21" t="s">
        <v>1</v>
      </c>
      <c r="B4" s="21" t="s">
        <v>0</v>
      </c>
      <c r="D4" s="45" t="s">
        <v>6</v>
      </c>
      <c r="E4" s="23" t="s">
        <v>7</v>
      </c>
      <c r="G4" s="22">
        <f>-D5/E5</f>
        <v>70</v>
      </c>
      <c r="I4" s="21">
        <v>2</v>
      </c>
      <c r="J4" s="21">
        <f>$D$5+$E$5*I4</f>
        <v>170</v>
      </c>
      <c r="K4" s="21">
        <f t="shared" si="0"/>
        <v>340</v>
      </c>
      <c r="N4" s="22">
        <f>MATCH($N$3,$K$2:$K$72)</f>
        <v>36</v>
      </c>
    </row>
    <row r="5" spans="1:16" ht="15" thickBot="1" x14ac:dyDescent="0.35">
      <c r="A5" s="21">
        <v>15</v>
      </c>
      <c r="B5" s="21">
        <v>135</v>
      </c>
      <c r="C5" s="38"/>
      <c r="D5" s="39">
        <f>INTERCEPT(B5:B12,A5:A12)</f>
        <v>175</v>
      </c>
      <c r="E5" s="44">
        <f>SLOPE(B5:B12,A5:A12)</f>
        <v>-2.5</v>
      </c>
      <c r="F5"/>
      <c r="G5" s="22">
        <f>1/E5</f>
        <v>-0.4</v>
      </c>
      <c r="I5" s="21">
        <v>3</v>
      </c>
      <c r="J5" s="21">
        <f>$D$5+$E$5*I5</f>
        <v>167.5</v>
      </c>
      <c r="K5" s="21">
        <f t="shared" si="0"/>
        <v>502.5</v>
      </c>
      <c r="N5" s="22">
        <f>INDEX($J$2:$J$72,N4,0)</f>
        <v>87.5</v>
      </c>
    </row>
    <row r="6" spans="1:16" x14ac:dyDescent="0.3">
      <c r="A6" s="21">
        <v>20</v>
      </c>
      <c r="B6" s="21">
        <v>130</v>
      </c>
      <c r="C6"/>
      <c r="D6"/>
      <c r="E6"/>
      <c r="F6"/>
      <c r="I6" s="21">
        <v>4</v>
      </c>
      <c r="J6" s="21">
        <f>$D$5+$E$5*I6</f>
        <v>165</v>
      </c>
      <c r="K6" s="21">
        <f t="shared" si="0"/>
        <v>660</v>
      </c>
      <c r="N6" s="22" t="str">
        <f>J1&amp;" vs. "&amp;$I$1</f>
        <v>P vs. Q</v>
      </c>
      <c r="O6" s="22" t="str">
        <f>K1&amp;" vs. "&amp;$I$1</f>
        <v>R vs. Q</v>
      </c>
      <c r="P6" s="22" t="e">
        <f>J1&amp;" and "&amp;#REF!&amp;" vs. "&amp;$I$1</f>
        <v>#REF!</v>
      </c>
    </row>
    <row r="7" spans="1:16" x14ac:dyDescent="0.3">
      <c r="A7" s="21">
        <v>32</v>
      </c>
      <c r="B7" s="21">
        <v>89</v>
      </c>
      <c r="C7"/>
      <c r="D7"/>
      <c r="E7"/>
      <c r="F7"/>
      <c r="G7"/>
      <c r="H7"/>
      <c r="I7" s="21">
        <v>5</v>
      </c>
      <c r="J7" s="21">
        <f>$D$5+$E$5*I7</f>
        <v>162.5</v>
      </c>
      <c r="K7" s="21">
        <f t="shared" si="0"/>
        <v>812.5</v>
      </c>
      <c r="O7" s="22" t="s">
        <v>64</v>
      </c>
    </row>
    <row r="8" spans="1:16" x14ac:dyDescent="0.3">
      <c r="A8" s="21">
        <v>45</v>
      </c>
      <c r="B8" s="21">
        <v>62</v>
      </c>
      <c r="C8"/>
      <c r="D8"/>
      <c r="E8"/>
      <c r="F8"/>
      <c r="G8"/>
      <c r="H8"/>
      <c r="I8" s="21">
        <v>6</v>
      </c>
      <c r="J8" s="21">
        <f>$D$5+$E$5*I8</f>
        <v>160</v>
      </c>
      <c r="K8" s="21">
        <f t="shared" si="0"/>
        <v>960</v>
      </c>
    </row>
    <row r="9" spans="1:16" x14ac:dyDescent="0.3">
      <c r="A9" s="21">
        <v>50</v>
      </c>
      <c r="B9" s="21">
        <v>60</v>
      </c>
      <c r="C9"/>
      <c r="D9"/>
      <c r="E9"/>
      <c r="F9"/>
      <c r="G9"/>
      <c r="H9"/>
      <c r="I9" s="21">
        <v>7</v>
      </c>
      <c r="J9" s="21">
        <f>$D$5+$E$5*I9</f>
        <v>157.5</v>
      </c>
      <c r="K9" s="21">
        <f t="shared" si="0"/>
        <v>1102.5</v>
      </c>
    </row>
    <row r="10" spans="1:16" x14ac:dyDescent="0.3">
      <c r="A10" s="21">
        <v>55</v>
      </c>
      <c r="B10" s="21">
        <v>31.6</v>
      </c>
      <c r="C10"/>
      <c r="D10"/>
      <c r="E10"/>
      <c r="F10"/>
      <c r="G10"/>
      <c r="H10"/>
      <c r="I10" s="21">
        <v>8</v>
      </c>
      <c r="J10" s="21">
        <f>$D$5+$E$5*I10</f>
        <v>155</v>
      </c>
      <c r="K10" s="21">
        <f t="shared" si="0"/>
        <v>1240</v>
      </c>
    </row>
    <row r="11" spans="1:16" x14ac:dyDescent="0.3">
      <c r="A11" s="21">
        <v>60</v>
      </c>
      <c r="B11" s="21">
        <v>28.4</v>
      </c>
      <c r="C11"/>
      <c r="D11"/>
      <c r="E11"/>
      <c r="F11"/>
      <c r="G11"/>
      <c r="H11"/>
      <c r="I11" s="21">
        <v>9</v>
      </c>
      <c r="J11" s="21">
        <f>$D$5+$E$5*I11</f>
        <v>152.5</v>
      </c>
      <c r="K11" s="21">
        <f t="shared" si="0"/>
        <v>1372.5</v>
      </c>
    </row>
    <row r="12" spans="1:16" x14ac:dyDescent="0.3">
      <c r="A12" s="21">
        <v>65</v>
      </c>
      <c r="B12" s="21">
        <v>9</v>
      </c>
      <c r="C12"/>
      <c r="D12"/>
      <c r="E12"/>
      <c r="F12"/>
      <c r="G12"/>
      <c r="H12"/>
      <c r="I12" s="21">
        <v>10</v>
      </c>
      <c r="J12" s="21">
        <f>$D$5+$E$5*I12</f>
        <v>150</v>
      </c>
      <c r="K12" s="21">
        <f t="shared" si="0"/>
        <v>1500</v>
      </c>
    </row>
    <row r="13" spans="1:16" x14ac:dyDescent="0.3">
      <c r="C13"/>
      <c r="D13"/>
      <c r="E13"/>
      <c r="F13"/>
      <c r="G13"/>
      <c r="H13"/>
      <c r="I13" s="21">
        <v>11</v>
      </c>
      <c r="J13" s="21">
        <f>$D$5+$E$5*I13</f>
        <v>147.5</v>
      </c>
      <c r="K13" s="21">
        <f t="shared" si="0"/>
        <v>1622.5</v>
      </c>
    </row>
    <row r="14" spans="1:16" x14ac:dyDescent="0.3">
      <c r="C14"/>
      <c r="D14"/>
      <c r="E14"/>
      <c r="F14"/>
      <c r="G14"/>
      <c r="H14"/>
      <c r="I14" s="21">
        <v>12</v>
      </c>
      <c r="J14" s="21">
        <f>$D$5+$E$5*I14</f>
        <v>145</v>
      </c>
      <c r="K14" s="21">
        <f t="shared" si="0"/>
        <v>1740</v>
      </c>
    </row>
    <row r="15" spans="1:16" x14ac:dyDescent="0.3">
      <c r="C15"/>
      <c r="D15"/>
      <c r="E15"/>
      <c r="F15"/>
      <c r="G15"/>
      <c r="H15"/>
      <c r="I15" s="21">
        <v>13</v>
      </c>
      <c r="J15" s="21">
        <f>$D$5+$E$5*I15</f>
        <v>142.5</v>
      </c>
      <c r="K15" s="21">
        <f t="shared" si="0"/>
        <v>1852.5</v>
      </c>
    </row>
    <row r="16" spans="1:16" x14ac:dyDescent="0.3">
      <c r="I16" s="21">
        <v>14</v>
      </c>
      <c r="J16" s="21">
        <f>$D$5+$E$5*I16</f>
        <v>140</v>
      </c>
      <c r="K16" s="21">
        <f t="shared" si="0"/>
        <v>1960</v>
      </c>
    </row>
    <row r="17" spans="9:11" x14ac:dyDescent="0.3">
      <c r="I17" s="21">
        <v>15</v>
      </c>
      <c r="J17" s="21">
        <f>$D$5+$E$5*I17</f>
        <v>137.5</v>
      </c>
      <c r="K17" s="21">
        <f t="shared" si="0"/>
        <v>2062.5</v>
      </c>
    </row>
    <row r="18" spans="9:11" x14ac:dyDescent="0.3">
      <c r="I18" s="21">
        <v>16</v>
      </c>
      <c r="J18" s="21">
        <f>$D$5+$E$5*I18</f>
        <v>135</v>
      </c>
      <c r="K18" s="21">
        <f t="shared" si="0"/>
        <v>2160</v>
      </c>
    </row>
    <row r="19" spans="9:11" x14ac:dyDescent="0.3">
      <c r="I19" s="21">
        <v>17</v>
      </c>
      <c r="J19" s="21">
        <f>$D$5+$E$5*I19</f>
        <v>132.5</v>
      </c>
      <c r="K19" s="21">
        <f t="shared" si="0"/>
        <v>2252.5</v>
      </c>
    </row>
    <row r="20" spans="9:11" x14ac:dyDescent="0.3">
      <c r="I20" s="21">
        <v>18</v>
      </c>
      <c r="J20" s="21">
        <f>$D$5+$E$5*I20</f>
        <v>130</v>
      </c>
      <c r="K20" s="21">
        <f t="shared" si="0"/>
        <v>2340</v>
      </c>
    </row>
    <row r="21" spans="9:11" x14ac:dyDescent="0.3">
      <c r="I21" s="21">
        <v>19</v>
      </c>
      <c r="J21" s="21">
        <f>$D$5+$E$5*I21</f>
        <v>127.5</v>
      </c>
      <c r="K21" s="21">
        <f t="shared" si="0"/>
        <v>2422.5</v>
      </c>
    </row>
    <row r="22" spans="9:11" x14ac:dyDescent="0.3">
      <c r="I22" s="21">
        <v>20</v>
      </c>
      <c r="J22" s="21">
        <f>$D$5+$E$5*I22</f>
        <v>125</v>
      </c>
      <c r="K22" s="21">
        <f t="shared" si="0"/>
        <v>2500</v>
      </c>
    </row>
    <row r="23" spans="9:11" x14ac:dyDescent="0.3">
      <c r="I23" s="21">
        <v>21</v>
      </c>
      <c r="J23" s="21">
        <f>$D$5+$E$5*I23</f>
        <v>122.5</v>
      </c>
      <c r="K23" s="21">
        <f t="shared" si="0"/>
        <v>2572.5</v>
      </c>
    </row>
    <row r="24" spans="9:11" x14ac:dyDescent="0.3">
      <c r="I24" s="21">
        <v>22</v>
      </c>
      <c r="J24" s="21">
        <f>$D$5+$E$5*I24</f>
        <v>120</v>
      </c>
      <c r="K24" s="21">
        <f t="shared" si="0"/>
        <v>2640</v>
      </c>
    </row>
    <row r="25" spans="9:11" x14ac:dyDescent="0.3">
      <c r="I25" s="21">
        <v>23</v>
      </c>
      <c r="J25" s="21">
        <f>$D$5+$E$5*I25</f>
        <v>117.5</v>
      </c>
      <c r="K25" s="21">
        <f t="shared" si="0"/>
        <v>2702.5</v>
      </c>
    </row>
    <row r="26" spans="9:11" x14ac:dyDescent="0.3">
      <c r="I26" s="21">
        <v>24</v>
      </c>
      <c r="J26" s="21">
        <f>$D$5+$E$5*I26</f>
        <v>115</v>
      </c>
      <c r="K26" s="21">
        <f t="shared" si="0"/>
        <v>2760</v>
      </c>
    </row>
    <row r="27" spans="9:11" x14ac:dyDescent="0.3">
      <c r="I27" s="21">
        <v>25</v>
      </c>
      <c r="J27" s="21">
        <f>$D$5+$E$5*I27</f>
        <v>112.5</v>
      </c>
      <c r="K27" s="21">
        <f t="shared" si="0"/>
        <v>2812.5</v>
      </c>
    </row>
    <row r="28" spans="9:11" x14ac:dyDescent="0.3">
      <c r="I28" s="21">
        <v>26</v>
      </c>
      <c r="J28" s="21">
        <f>$D$5+$E$5*I28</f>
        <v>110</v>
      </c>
      <c r="K28" s="21">
        <f t="shared" si="0"/>
        <v>2860</v>
      </c>
    </row>
    <row r="29" spans="9:11" x14ac:dyDescent="0.3">
      <c r="I29" s="21">
        <v>27</v>
      </c>
      <c r="J29" s="21">
        <f>$D$5+$E$5*I29</f>
        <v>107.5</v>
      </c>
      <c r="K29" s="21">
        <f t="shared" si="0"/>
        <v>2902.5</v>
      </c>
    </row>
    <row r="30" spans="9:11" x14ac:dyDescent="0.3">
      <c r="I30" s="21">
        <v>28</v>
      </c>
      <c r="J30" s="21">
        <f>$D$5+$E$5*I30</f>
        <v>105</v>
      </c>
      <c r="K30" s="21">
        <f t="shared" si="0"/>
        <v>2940</v>
      </c>
    </row>
    <row r="31" spans="9:11" x14ac:dyDescent="0.3">
      <c r="I31" s="21">
        <v>29</v>
      </c>
      <c r="J31" s="21">
        <f>$D$5+$E$5*I31</f>
        <v>102.5</v>
      </c>
      <c r="K31" s="21">
        <f t="shared" si="0"/>
        <v>2972.5</v>
      </c>
    </row>
    <row r="32" spans="9:11" x14ac:dyDescent="0.3">
      <c r="I32" s="21">
        <v>30</v>
      </c>
      <c r="J32" s="21">
        <f>$D$5+$E$5*I32</f>
        <v>100</v>
      </c>
      <c r="K32" s="21">
        <f t="shared" si="0"/>
        <v>3000</v>
      </c>
    </row>
    <row r="33" spans="9:11" x14ac:dyDescent="0.3">
      <c r="I33" s="21">
        <v>31</v>
      </c>
      <c r="J33" s="21">
        <f>$D$5+$E$5*I33</f>
        <v>97.5</v>
      </c>
      <c r="K33" s="21">
        <f t="shared" si="0"/>
        <v>3022.5</v>
      </c>
    </row>
    <row r="34" spans="9:11" x14ac:dyDescent="0.3">
      <c r="I34" s="21">
        <v>32</v>
      </c>
      <c r="J34" s="21">
        <f>$D$5+$E$5*I34</f>
        <v>95</v>
      </c>
      <c r="K34" s="21">
        <f t="shared" si="0"/>
        <v>3040</v>
      </c>
    </row>
    <row r="35" spans="9:11" x14ac:dyDescent="0.3">
      <c r="I35" s="21">
        <v>33</v>
      </c>
      <c r="J35" s="21">
        <f>$D$5+$E$5*I35</f>
        <v>92.5</v>
      </c>
      <c r="K35" s="21">
        <f t="shared" si="0"/>
        <v>3052.5</v>
      </c>
    </row>
    <row r="36" spans="9:11" x14ac:dyDescent="0.3">
      <c r="I36" s="21">
        <v>34</v>
      </c>
      <c r="J36" s="21">
        <f>$D$5+$E$5*I36</f>
        <v>90</v>
      </c>
      <c r="K36" s="21">
        <f t="shared" si="0"/>
        <v>3060</v>
      </c>
    </row>
    <row r="37" spans="9:11" x14ac:dyDescent="0.3">
      <c r="I37" s="21">
        <v>35</v>
      </c>
      <c r="J37" s="21">
        <f>$D$5+$E$5*I37</f>
        <v>87.5</v>
      </c>
      <c r="K37" s="21">
        <f t="shared" si="0"/>
        <v>3062.5</v>
      </c>
    </row>
    <row r="38" spans="9:11" x14ac:dyDescent="0.3">
      <c r="I38" s="21">
        <v>36</v>
      </c>
      <c r="J38" s="21">
        <f>$D$5+$E$5*I38</f>
        <v>85</v>
      </c>
      <c r="K38" s="21">
        <f t="shared" si="0"/>
        <v>3060</v>
      </c>
    </row>
    <row r="39" spans="9:11" x14ac:dyDescent="0.3">
      <c r="I39" s="21">
        <v>37</v>
      </c>
      <c r="J39" s="21">
        <f>$D$5+$E$5*I39</f>
        <v>82.5</v>
      </c>
      <c r="K39" s="21">
        <f t="shared" si="0"/>
        <v>3052.5</v>
      </c>
    </row>
    <row r="40" spans="9:11" x14ac:dyDescent="0.3">
      <c r="I40" s="21">
        <v>38</v>
      </c>
      <c r="J40" s="21">
        <f>$D$5+$E$5*I40</f>
        <v>80</v>
      </c>
      <c r="K40" s="21">
        <f t="shared" si="0"/>
        <v>3040</v>
      </c>
    </row>
    <row r="41" spans="9:11" x14ac:dyDescent="0.3">
      <c r="I41" s="21">
        <v>39</v>
      </c>
      <c r="J41" s="21">
        <f>$D$5+$E$5*I41</f>
        <v>77.5</v>
      </c>
      <c r="K41" s="21">
        <f t="shared" si="0"/>
        <v>3022.5</v>
      </c>
    </row>
    <row r="42" spans="9:11" x14ac:dyDescent="0.3">
      <c r="I42" s="21">
        <v>40</v>
      </c>
      <c r="J42" s="21">
        <f>$D$5+$E$5*I42</f>
        <v>75</v>
      </c>
      <c r="K42" s="21">
        <f t="shared" si="0"/>
        <v>3000</v>
      </c>
    </row>
    <row r="43" spans="9:11" x14ac:dyDescent="0.3">
      <c r="I43" s="21">
        <v>41</v>
      </c>
      <c r="J43" s="21">
        <f>$D$5+$E$5*I43</f>
        <v>72.5</v>
      </c>
      <c r="K43" s="21">
        <f t="shared" si="0"/>
        <v>2972.5</v>
      </c>
    </row>
    <row r="44" spans="9:11" x14ac:dyDescent="0.3">
      <c r="I44" s="21">
        <v>42</v>
      </c>
      <c r="J44" s="21">
        <f>$D$5+$E$5*I44</f>
        <v>70</v>
      </c>
      <c r="K44" s="21">
        <f t="shared" si="0"/>
        <v>2940</v>
      </c>
    </row>
    <row r="45" spans="9:11" x14ac:dyDescent="0.3">
      <c r="I45" s="21">
        <v>43</v>
      </c>
      <c r="J45" s="21">
        <f>$D$5+$E$5*I45</f>
        <v>67.5</v>
      </c>
      <c r="K45" s="21">
        <f t="shared" si="0"/>
        <v>2902.5</v>
      </c>
    </row>
    <row r="46" spans="9:11" x14ac:dyDescent="0.3">
      <c r="I46" s="21">
        <v>44</v>
      </c>
      <c r="J46" s="21">
        <f>$D$5+$E$5*I46</f>
        <v>65</v>
      </c>
      <c r="K46" s="21">
        <f t="shared" si="0"/>
        <v>2860</v>
      </c>
    </row>
    <row r="47" spans="9:11" x14ac:dyDescent="0.3">
      <c r="I47" s="21">
        <v>45</v>
      </c>
      <c r="J47" s="21">
        <f>$D$5+$E$5*I47</f>
        <v>62.5</v>
      </c>
      <c r="K47" s="21">
        <f t="shared" si="0"/>
        <v>2812.5</v>
      </c>
    </row>
    <row r="48" spans="9:11" x14ac:dyDescent="0.3">
      <c r="I48" s="21">
        <v>46</v>
      </c>
      <c r="J48" s="21">
        <f>$D$5+$E$5*I48</f>
        <v>60</v>
      </c>
      <c r="K48" s="21">
        <f t="shared" si="0"/>
        <v>2760</v>
      </c>
    </row>
    <row r="49" spans="9:11" x14ac:dyDescent="0.3">
      <c r="I49" s="21">
        <v>47</v>
      </c>
      <c r="J49" s="21">
        <f>$D$5+$E$5*I49</f>
        <v>57.5</v>
      </c>
      <c r="K49" s="21">
        <f t="shared" si="0"/>
        <v>2702.5</v>
      </c>
    </row>
    <row r="50" spans="9:11" x14ac:dyDescent="0.3">
      <c r="I50" s="21">
        <v>48</v>
      </c>
      <c r="J50" s="21">
        <f>$D$5+$E$5*I50</f>
        <v>55</v>
      </c>
      <c r="K50" s="21">
        <f t="shared" si="0"/>
        <v>2640</v>
      </c>
    </row>
    <row r="51" spans="9:11" x14ac:dyDescent="0.3">
      <c r="I51" s="21">
        <v>49</v>
      </c>
      <c r="J51" s="21">
        <f>$D$5+$E$5*I51</f>
        <v>52.5</v>
      </c>
      <c r="K51" s="21">
        <f t="shared" si="0"/>
        <v>2572.5</v>
      </c>
    </row>
    <row r="52" spans="9:11" x14ac:dyDescent="0.3">
      <c r="I52" s="21">
        <v>50</v>
      </c>
      <c r="J52" s="21">
        <f>$D$5+$E$5*I52</f>
        <v>50</v>
      </c>
      <c r="K52" s="21">
        <f t="shared" si="0"/>
        <v>2500</v>
      </c>
    </row>
    <row r="53" spans="9:11" x14ac:dyDescent="0.3">
      <c r="I53" s="21">
        <v>51</v>
      </c>
      <c r="J53" s="21">
        <f>$D$5+$E$5*I53</f>
        <v>47.5</v>
      </c>
      <c r="K53" s="21">
        <f t="shared" si="0"/>
        <v>2422.5</v>
      </c>
    </row>
    <row r="54" spans="9:11" x14ac:dyDescent="0.3">
      <c r="I54" s="21">
        <v>52</v>
      </c>
      <c r="J54" s="21">
        <f>$D$5+$E$5*I54</f>
        <v>45</v>
      </c>
      <c r="K54" s="21">
        <f t="shared" si="0"/>
        <v>2340</v>
      </c>
    </row>
    <row r="55" spans="9:11" x14ac:dyDescent="0.3">
      <c r="I55" s="21">
        <v>53</v>
      </c>
      <c r="J55" s="21">
        <f>$D$5+$E$5*I55</f>
        <v>42.5</v>
      </c>
      <c r="K55" s="21">
        <f t="shared" si="0"/>
        <v>2252.5</v>
      </c>
    </row>
    <row r="56" spans="9:11" x14ac:dyDescent="0.3">
      <c r="I56" s="21">
        <v>54</v>
      </c>
      <c r="J56" s="21">
        <f>$D$5+$E$5*I56</f>
        <v>40</v>
      </c>
      <c r="K56" s="21">
        <f t="shared" si="0"/>
        <v>2160</v>
      </c>
    </row>
    <row r="57" spans="9:11" x14ac:dyDescent="0.3">
      <c r="I57" s="21">
        <v>55</v>
      </c>
      <c r="J57" s="21">
        <f>$D$5+$E$5*I57</f>
        <v>37.5</v>
      </c>
      <c r="K57" s="21">
        <f t="shared" si="0"/>
        <v>2062.5</v>
      </c>
    </row>
    <row r="58" spans="9:11" x14ac:dyDescent="0.3">
      <c r="I58" s="21">
        <v>56</v>
      </c>
      <c r="J58" s="21">
        <f>$D$5+$E$5*I58</f>
        <v>35</v>
      </c>
      <c r="K58" s="21">
        <f t="shared" si="0"/>
        <v>1960</v>
      </c>
    </row>
    <row r="59" spans="9:11" x14ac:dyDescent="0.3">
      <c r="I59" s="21">
        <v>57</v>
      </c>
      <c r="J59" s="21">
        <f>$D$5+$E$5*I59</f>
        <v>32.5</v>
      </c>
      <c r="K59" s="21">
        <f t="shared" si="0"/>
        <v>1852.5</v>
      </c>
    </row>
    <row r="60" spans="9:11" x14ac:dyDescent="0.3">
      <c r="I60" s="21">
        <v>58</v>
      </c>
      <c r="J60" s="21">
        <f>$D$5+$E$5*I60</f>
        <v>30</v>
      </c>
      <c r="K60" s="21">
        <f t="shared" si="0"/>
        <v>1740</v>
      </c>
    </row>
    <row r="61" spans="9:11" x14ac:dyDescent="0.3">
      <c r="I61" s="21">
        <v>59</v>
      </c>
      <c r="J61" s="21">
        <f>$D$5+$E$5*I61</f>
        <v>27.5</v>
      </c>
      <c r="K61" s="21">
        <f t="shared" si="0"/>
        <v>1622.5</v>
      </c>
    </row>
    <row r="62" spans="9:11" x14ac:dyDescent="0.3">
      <c r="I62" s="21">
        <v>60</v>
      </c>
      <c r="J62" s="21">
        <f>$D$5+$E$5*I62</f>
        <v>25</v>
      </c>
      <c r="K62" s="21">
        <f t="shared" si="0"/>
        <v>1500</v>
      </c>
    </row>
    <row r="63" spans="9:11" x14ac:dyDescent="0.3">
      <c r="I63" s="21">
        <v>61</v>
      </c>
      <c r="J63" s="21">
        <f>$D$5+$E$5*I63</f>
        <v>22.5</v>
      </c>
      <c r="K63" s="21">
        <f t="shared" si="0"/>
        <v>1372.5</v>
      </c>
    </row>
    <row r="64" spans="9:11" x14ac:dyDescent="0.3">
      <c r="I64" s="21">
        <v>62</v>
      </c>
      <c r="J64" s="21">
        <f>$D$5+$E$5*I64</f>
        <v>20</v>
      </c>
      <c r="K64" s="21">
        <f t="shared" si="0"/>
        <v>1240</v>
      </c>
    </row>
    <row r="65" spans="9:11" x14ac:dyDescent="0.3">
      <c r="I65" s="21">
        <v>63</v>
      </c>
      <c r="J65" s="21">
        <f>$D$5+$E$5*I65</f>
        <v>17.5</v>
      </c>
      <c r="K65" s="21">
        <f t="shared" si="0"/>
        <v>1102.5</v>
      </c>
    </row>
    <row r="66" spans="9:11" x14ac:dyDescent="0.3">
      <c r="I66" s="21">
        <v>64</v>
      </c>
      <c r="J66" s="21">
        <f>$D$5+$E$5*I66</f>
        <v>15</v>
      </c>
      <c r="K66" s="21">
        <f t="shared" si="0"/>
        <v>960</v>
      </c>
    </row>
    <row r="67" spans="9:11" x14ac:dyDescent="0.3">
      <c r="I67" s="21">
        <v>65</v>
      </c>
      <c r="J67" s="21">
        <f>$D$5+$E$5*I67</f>
        <v>12.5</v>
      </c>
      <c r="K67" s="21">
        <f t="shared" ref="K67:K72" si="1">I67*J67</f>
        <v>812.5</v>
      </c>
    </row>
    <row r="68" spans="9:11" x14ac:dyDescent="0.3">
      <c r="I68" s="21">
        <v>66</v>
      </c>
      <c r="J68" s="21">
        <f>$D$5+$E$5*I68</f>
        <v>10</v>
      </c>
      <c r="K68" s="21">
        <f t="shared" si="1"/>
        <v>660</v>
      </c>
    </row>
    <row r="69" spans="9:11" x14ac:dyDescent="0.3">
      <c r="I69" s="21">
        <v>67</v>
      </c>
      <c r="J69" s="21">
        <f>$D$5+$E$5*I69</f>
        <v>7.5</v>
      </c>
      <c r="K69" s="21">
        <f t="shared" si="1"/>
        <v>502.5</v>
      </c>
    </row>
    <row r="70" spans="9:11" x14ac:dyDescent="0.3">
      <c r="I70" s="21">
        <v>68</v>
      </c>
      <c r="J70" s="21">
        <f>$D$5+$E$5*I70</f>
        <v>5</v>
      </c>
      <c r="K70" s="21">
        <f t="shared" si="1"/>
        <v>340</v>
      </c>
    </row>
    <row r="71" spans="9:11" x14ac:dyDescent="0.3">
      <c r="I71" s="21">
        <v>69</v>
      </c>
      <c r="J71" s="21">
        <f>$D$5+$E$5*I71</f>
        <v>2.5</v>
      </c>
      <c r="K71" s="21">
        <f t="shared" si="1"/>
        <v>172.5</v>
      </c>
    </row>
    <row r="72" spans="9:11" x14ac:dyDescent="0.3">
      <c r="I72" s="21">
        <v>70</v>
      </c>
      <c r="J72" s="21">
        <f>$D$5+$E$5*I72</f>
        <v>0</v>
      </c>
      <c r="K72" s="21">
        <f t="shared" si="1"/>
        <v>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workbookViewId="0">
      <selection activeCell="E18" sqref="E18"/>
    </sheetView>
  </sheetViews>
  <sheetFormatPr defaultRowHeight="14.4" x14ac:dyDescent="0.3"/>
  <cols>
    <col min="2" max="2" width="14.88671875" bestFit="1" customWidth="1"/>
  </cols>
  <sheetData>
    <row r="1" spans="1:9" x14ac:dyDescent="0.3">
      <c r="A1">
        <v>175</v>
      </c>
      <c r="B1" t="str">
        <f>"Uniform("&amp;A2&amp;", "&amp;$A$1&amp;")"</f>
        <v>Uniform(0, 175)</v>
      </c>
      <c r="C1">
        <v>100</v>
      </c>
      <c r="D1">
        <v>20</v>
      </c>
      <c r="E1">
        <v>145</v>
      </c>
      <c r="G1" t="str">
        <f>"P(x&gt;="&amp;C1&amp;")"</f>
        <v>P(x&gt;=100)</v>
      </c>
      <c r="H1" t="str">
        <f t="shared" ref="H1:I1" si="0">"P(x&gt;="&amp;D1&amp;")"</f>
        <v>P(x&gt;=20)</v>
      </c>
      <c r="I1" t="str">
        <f t="shared" si="0"/>
        <v>P(x&gt;=145)</v>
      </c>
    </row>
    <row r="2" spans="1:9" x14ac:dyDescent="0.3">
      <c r="A2">
        <v>0</v>
      </c>
      <c r="B2">
        <f>1/$A$1</f>
        <v>5.7142857142857143E-3</v>
      </c>
      <c r="C2" t="str">
        <f>IF($A2&gt;=C$1,$B2,"")</f>
        <v/>
      </c>
      <c r="D2" t="str">
        <f t="shared" ref="D2:E17" si="1">IF($A2&gt;=D$1,$B2,"")</f>
        <v/>
      </c>
      <c r="E2" t="str">
        <f t="shared" si="1"/>
        <v/>
      </c>
    </row>
    <row r="3" spans="1:9" x14ac:dyDescent="0.3">
      <c r="A3">
        <v>1</v>
      </c>
      <c r="B3">
        <f t="shared" ref="B3:B66" si="2">1/$A$1</f>
        <v>5.7142857142857143E-3</v>
      </c>
      <c r="C3" t="str">
        <f t="shared" ref="C3:E34" si="3">IF($A3&gt;=C$1,$B3,"")</f>
        <v/>
      </c>
      <c r="D3" t="str">
        <f t="shared" si="1"/>
        <v/>
      </c>
      <c r="E3" t="str">
        <f t="shared" si="1"/>
        <v/>
      </c>
    </row>
    <row r="4" spans="1:9" x14ac:dyDescent="0.3">
      <c r="A4">
        <v>2</v>
      </c>
      <c r="B4">
        <f t="shared" si="2"/>
        <v>5.7142857142857143E-3</v>
      </c>
      <c r="C4" t="str">
        <f t="shared" si="3"/>
        <v/>
      </c>
      <c r="D4" t="str">
        <f t="shared" si="1"/>
        <v/>
      </c>
      <c r="E4" t="str">
        <f t="shared" si="1"/>
        <v/>
      </c>
    </row>
    <row r="5" spans="1:9" x14ac:dyDescent="0.3">
      <c r="A5">
        <v>3</v>
      </c>
      <c r="B5">
        <f t="shared" si="2"/>
        <v>5.7142857142857143E-3</v>
      </c>
      <c r="C5" t="str">
        <f t="shared" si="3"/>
        <v/>
      </c>
      <c r="D5" t="str">
        <f t="shared" si="1"/>
        <v/>
      </c>
      <c r="E5" t="str">
        <f t="shared" si="1"/>
        <v/>
      </c>
    </row>
    <row r="6" spans="1:9" x14ac:dyDescent="0.3">
      <c r="A6">
        <v>4</v>
      </c>
      <c r="B6">
        <f t="shared" si="2"/>
        <v>5.7142857142857143E-3</v>
      </c>
      <c r="C6" t="str">
        <f t="shared" si="3"/>
        <v/>
      </c>
      <c r="D6" t="str">
        <f t="shared" si="1"/>
        <v/>
      </c>
      <c r="E6" t="str">
        <f t="shared" si="1"/>
        <v/>
      </c>
    </row>
    <row r="7" spans="1:9" x14ac:dyDescent="0.3">
      <c r="A7">
        <v>5</v>
      </c>
      <c r="B7">
        <f t="shared" si="2"/>
        <v>5.7142857142857143E-3</v>
      </c>
      <c r="C7" t="str">
        <f t="shared" si="3"/>
        <v/>
      </c>
      <c r="D7" t="str">
        <f t="shared" si="1"/>
        <v/>
      </c>
      <c r="E7" t="str">
        <f t="shared" si="1"/>
        <v/>
      </c>
    </row>
    <row r="8" spans="1:9" x14ac:dyDescent="0.3">
      <c r="A8">
        <v>6</v>
      </c>
      <c r="B8">
        <f t="shared" si="2"/>
        <v>5.7142857142857143E-3</v>
      </c>
      <c r="C8" t="str">
        <f t="shared" si="3"/>
        <v/>
      </c>
      <c r="D8" t="str">
        <f t="shared" si="1"/>
        <v/>
      </c>
      <c r="E8" t="str">
        <f t="shared" si="1"/>
        <v/>
      </c>
    </row>
    <row r="9" spans="1:9" x14ac:dyDescent="0.3">
      <c r="A9">
        <v>7</v>
      </c>
      <c r="B9">
        <f t="shared" si="2"/>
        <v>5.7142857142857143E-3</v>
      </c>
      <c r="C9" t="str">
        <f t="shared" si="3"/>
        <v/>
      </c>
      <c r="D9" t="str">
        <f t="shared" si="1"/>
        <v/>
      </c>
      <c r="E9" t="str">
        <f t="shared" si="1"/>
        <v/>
      </c>
    </row>
    <row r="10" spans="1:9" x14ac:dyDescent="0.3">
      <c r="A10">
        <v>8</v>
      </c>
      <c r="B10">
        <f t="shared" si="2"/>
        <v>5.7142857142857143E-3</v>
      </c>
      <c r="C10" t="str">
        <f t="shared" si="3"/>
        <v/>
      </c>
      <c r="D10" t="str">
        <f t="shared" si="1"/>
        <v/>
      </c>
      <c r="E10" t="str">
        <f t="shared" si="1"/>
        <v/>
      </c>
    </row>
    <row r="11" spans="1:9" x14ac:dyDescent="0.3">
      <c r="A11">
        <v>9</v>
      </c>
      <c r="B11">
        <f t="shared" si="2"/>
        <v>5.7142857142857143E-3</v>
      </c>
      <c r="C11" t="str">
        <f t="shared" si="3"/>
        <v/>
      </c>
      <c r="D11" t="str">
        <f t="shared" si="1"/>
        <v/>
      </c>
      <c r="E11" t="str">
        <f t="shared" si="1"/>
        <v/>
      </c>
    </row>
    <row r="12" spans="1:9" x14ac:dyDescent="0.3">
      <c r="A12">
        <v>10</v>
      </c>
      <c r="B12">
        <f t="shared" si="2"/>
        <v>5.7142857142857143E-3</v>
      </c>
      <c r="C12" t="str">
        <f t="shared" si="3"/>
        <v/>
      </c>
      <c r="D12" t="str">
        <f t="shared" si="1"/>
        <v/>
      </c>
      <c r="E12" t="str">
        <f t="shared" si="1"/>
        <v/>
      </c>
    </row>
    <row r="13" spans="1:9" x14ac:dyDescent="0.3">
      <c r="A13">
        <v>11</v>
      </c>
      <c r="B13">
        <f t="shared" si="2"/>
        <v>5.7142857142857143E-3</v>
      </c>
      <c r="C13" t="str">
        <f t="shared" si="3"/>
        <v/>
      </c>
      <c r="D13" t="str">
        <f t="shared" si="1"/>
        <v/>
      </c>
      <c r="E13" t="str">
        <f t="shared" si="1"/>
        <v/>
      </c>
    </row>
    <row r="14" spans="1:9" x14ac:dyDescent="0.3">
      <c r="A14">
        <v>12</v>
      </c>
      <c r="B14">
        <f t="shared" si="2"/>
        <v>5.7142857142857143E-3</v>
      </c>
      <c r="C14" t="str">
        <f t="shared" si="3"/>
        <v/>
      </c>
      <c r="D14" t="str">
        <f t="shared" si="1"/>
        <v/>
      </c>
      <c r="E14" t="str">
        <f t="shared" si="1"/>
        <v/>
      </c>
    </row>
    <row r="15" spans="1:9" x14ac:dyDescent="0.3">
      <c r="A15">
        <v>13</v>
      </c>
      <c r="B15">
        <f t="shared" si="2"/>
        <v>5.7142857142857143E-3</v>
      </c>
      <c r="C15" t="str">
        <f t="shared" si="3"/>
        <v/>
      </c>
      <c r="D15" t="str">
        <f t="shared" si="1"/>
        <v/>
      </c>
      <c r="E15" t="str">
        <f t="shared" si="1"/>
        <v/>
      </c>
    </row>
    <row r="16" spans="1:9" x14ac:dyDescent="0.3">
      <c r="A16">
        <v>14</v>
      </c>
      <c r="B16">
        <f t="shared" si="2"/>
        <v>5.7142857142857143E-3</v>
      </c>
      <c r="C16" t="str">
        <f t="shared" si="3"/>
        <v/>
      </c>
      <c r="D16" t="str">
        <f t="shared" si="1"/>
        <v/>
      </c>
      <c r="E16" t="str">
        <f t="shared" si="1"/>
        <v/>
      </c>
    </row>
    <row r="17" spans="1:5" x14ac:dyDescent="0.3">
      <c r="A17">
        <v>15</v>
      </c>
      <c r="B17">
        <f t="shared" si="2"/>
        <v>5.7142857142857143E-3</v>
      </c>
      <c r="C17" t="str">
        <f t="shared" si="3"/>
        <v/>
      </c>
      <c r="D17" t="str">
        <f t="shared" si="1"/>
        <v/>
      </c>
      <c r="E17" t="str">
        <f t="shared" si="1"/>
        <v/>
      </c>
    </row>
    <row r="18" spans="1:5" x14ac:dyDescent="0.3">
      <c r="A18">
        <v>16</v>
      </c>
      <c r="B18">
        <f t="shared" si="2"/>
        <v>5.7142857142857143E-3</v>
      </c>
      <c r="C18" t="str">
        <f t="shared" si="3"/>
        <v/>
      </c>
      <c r="D18" t="str">
        <f t="shared" si="3"/>
        <v/>
      </c>
      <c r="E18" t="str">
        <f t="shared" si="3"/>
        <v/>
      </c>
    </row>
    <row r="19" spans="1:5" x14ac:dyDescent="0.3">
      <c r="A19">
        <v>17</v>
      </c>
      <c r="B19">
        <f t="shared" si="2"/>
        <v>5.7142857142857143E-3</v>
      </c>
      <c r="C19" t="str">
        <f t="shared" si="3"/>
        <v/>
      </c>
      <c r="D19" t="str">
        <f t="shared" si="3"/>
        <v/>
      </c>
      <c r="E19" t="str">
        <f t="shared" si="3"/>
        <v/>
      </c>
    </row>
    <row r="20" spans="1:5" x14ac:dyDescent="0.3">
      <c r="A20">
        <v>18</v>
      </c>
      <c r="B20">
        <f t="shared" si="2"/>
        <v>5.7142857142857143E-3</v>
      </c>
      <c r="C20" t="str">
        <f t="shared" si="3"/>
        <v/>
      </c>
      <c r="D20" t="str">
        <f t="shared" si="3"/>
        <v/>
      </c>
      <c r="E20" t="str">
        <f t="shared" si="3"/>
        <v/>
      </c>
    </row>
    <row r="21" spans="1:5" x14ac:dyDescent="0.3">
      <c r="A21">
        <v>19</v>
      </c>
      <c r="B21">
        <f t="shared" si="2"/>
        <v>5.7142857142857143E-3</v>
      </c>
      <c r="C21" t="str">
        <f t="shared" si="3"/>
        <v/>
      </c>
      <c r="D21" t="str">
        <f t="shared" si="3"/>
        <v/>
      </c>
      <c r="E21" t="str">
        <f t="shared" si="3"/>
        <v/>
      </c>
    </row>
    <row r="22" spans="1:5" x14ac:dyDescent="0.3">
      <c r="A22">
        <v>20</v>
      </c>
      <c r="B22">
        <f t="shared" si="2"/>
        <v>5.7142857142857143E-3</v>
      </c>
      <c r="C22" t="str">
        <f t="shared" si="3"/>
        <v/>
      </c>
      <c r="D22">
        <f t="shared" si="3"/>
        <v>5.7142857142857143E-3</v>
      </c>
      <c r="E22" t="str">
        <f t="shared" si="3"/>
        <v/>
      </c>
    </row>
    <row r="23" spans="1:5" x14ac:dyDescent="0.3">
      <c r="A23">
        <v>21</v>
      </c>
      <c r="B23">
        <f t="shared" si="2"/>
        <v>5.7142857142857143E-3</v>
      </c>
      <c r="C23" t="str">
        <f t="shared" si="3"/>
        <v/>
      </c>
      <c r="D23">
        <f t="shared" si="3"/>
        <v>5.7142857142857143E-3</v>
      </c>
      <c r="E23" t="str">
        <f t="shared" si="3"/>
        <v/>
      </c>
    </row>
    <row r="24" spans="1:5" x14ac:dyDescent="0.3">
      <c r="A24">
        <v>22</v>
      </c>
      <c r="B24">
        <f t="shared" si="2"/>
        <v>5.7142857142857143E-3</v>
      </c>
      <c r="C24" t="str">
        <f t="shared" si="3"/>
        <v/>
      </c>
      <c r="D24">
        <f t="shared" si="3"/>
        <v>5.7142857142857143E-3</v>
      </c>
      <c r="E24" t="str">
        <f t="shared" si="3"/>
        <v/>
      </c>
    </row>
    <row r="25" spans="1:5" x14ac:dyDescent="0.3">
      <c r="A25">
        <v>23</v>
      </c>
      <c r="B25">
        <f t="shared" si="2"/>
        <v>5.7142857142857143E-3</v>
      </c>
      <c r="C25" t="str">
        <f t="shared" si="3"/>
        <v/>
      </c>
      <c r="D25">
        <f t="shared" si="3"/>
        <v>5.7142857142857143E-3</v>
      </c>
      <c r="E25" t="str">
        <f t="shared" si="3"/>
        <v/>
      </c>
    </row>
    <row r="26" spans="1:5" x14ac:dyDescent="0.3">
      <c r="A26">
        <v>24</v>
      </c>
      <c r="B26">
        <f t="shared" si="2"/>
        <v>5.7142857142857143E-3</v>
      </c>
      <c r="C26" t="str">
        <f t="shared" si="3"/>
        <v/>
      </c>
      <c r="D26">
        <f t="shared" si="3"/>
        <v>5.7142857142857143E-3</v>
      </c>
      <c r="E26" t="str">
        <f t="shared" si="3"/>
        <v/>
      </c>
    </row>
    <row r="27" spans="1:5" x14ac:dyDescent="0.3">
      <c r="A27">
        <v>25</v>
      </c>
      <c r="B27">
        <f t="shared" si="2"/>
        <v>5.7142857142857143E-3</v>
      </c>
      <c r="C27" t="str">
        <f t="shared" si="3"/>
        <v/>
      </c>
      <c r="D27">
        <f t="shared" si="3"/>
        <v>5.7142857142857143E-3</v>
      </c>
      <c r="E27" t="str">
        <f t="shared" si="3"/>
        <v/>
      </c>
    </row>
    <row r="28" spans="1:5" x14ac:dyDescent="0.3">
      <c r="A28">
        <v>26</v>
      </c>
      <c r="B28">
        <f t="shared" si="2"/>
        <v>5.7142857142857143E-3</v>
      </c>
      <c r="C28" t="str">
        <f t="shared" si="3"/>
        <v/>
      </c>
      <c r="D28">
        <f t="shared" si="3"/>
        <v>5.7142857142857143E-3</v>
      </c>
      <c r="E28" t="str">
        <f t="shared" si="3"/>
        <v/>
      </c>
    </row>
    <row r="29" spans="1:5" x14ac:dyDescent="0.3">
      <c r="A29">
        <v>27</v>
      </c>
      <c r="B29">
        <f t="shared" si="2"/>
        <v>5.7142857142857143E-3</v>
      </c>
      <c r="C29" t="str">
        <f t="shared" si="3"/>
        <v/>
      </c>
      <c r="D29">
        <f t="shared" si="3"/>
        <v>5.7142857142857143E-3</v>
      </c>
      <c r="E29" t="str">
        <f t="shared" si="3"/>
        <v/>
      </c>
    </row>
    <row r="30" spans="1:5" x14ac:dyDescent="0.3">
      <c r="A30">
        <v>28</v>
      </c>
      <c r="B30">
        <f t="shared" si="2"/>
        <v>5.7142857142857143E-3</v>
      </c>
      <c r="C30" t="str">
        <f t="shared" si="3"/>
        <v/>
      </c>
      <c r="D30">
        <f t="shared" si="3"/>
        <v>5.7142857142857143E-3</v>
      </c>
      <c r="E30" t="str">
        <f t="shared" si="3"/>
        <v/>
      </c>
    </row>
    <row r="31" spans="1:5" x14ac:dyDescent="0.3">
      <c r="A31">
        <v>29</v>
      </c>
      <c r="B31">
        <f t="shared" si="2"/>
        <v>5.7142857142857143E-3</v>
      </c>
      <c r="C31" t="str">
        <f t="shared" si="3"/>
        <v/>
      </c>
      <c r="D31">
        <f t="shared" si="3"/>
        <v>5.7142857142857143E-3</v>
      </c>
      <c r="E31" t="str">
        <f t="shared" si="3"/>
        <v/>
      </c>
    </row>
    <row r="32" spans="1:5" x14ac:dyDescent="0.3">
      <c r="A32">
        <v>30</v>
      </c>
      <c r="B32">
        <f t="shared" si="2"/>
        <v>5.7142857142857143E-3</v>
      </c>
      <c r="C32" t="str">
        <f t="shared" si="3"/>
        <v/>
      </c>
      <c r="D32">
        <f t="shared" si="3"/>
        <v>5.7142857142857143E-3</v>
      </c>
      <c r="E32" t="str">
        <f t="shared" si="3"/>
        <v/>
      </c>
    </row>
    <row r="33" spans="1:5" x14ac:dyDescent="0.3">
      <c r="A33">
        <v>31</v>
      </c>
      <c r="B33">
        <f t="shared" si="2"/>
        <v>5.7142857142857143E-3</v>
      </c>
      <c r="C33" t="str">
        <f t="shared" si="3"/>
        <v/>
      </c>
      <c r="D33">
        <f t="shared" si="3"/>
        <v>5.7142857142857143E-3</v>
      </c>
      <c r="E33" t="str">
        <f t="shared" si="3"/>
        <v/>
      </c>
    </row>
    <row r="34" spans="1:5" x14ac:dyDescent="0.3">
      <c r="A34">
        <v>32</v>
      </c>
      <c r="B34">
        <f t="shared" si="2"/>
        <v>5.7142857142857143E-3</v>
      </c>
      <c r="C34" t="str">
        <f t="shared" si="3"/>
        <v/>
      </c>
      <c r="D34">
        <f t="shared" si="3"/>
        <v>5.7142857142857143E-3</v>
      </c>
      <c r="E34" t="str">
        <f t="shared" si="3"/>
        <v/>
      </c>
    </row>
    <row r="35" spans="1:5" x14ac:dyDescent="0.3">
      <c r="A35">
        <v>33</v>
      </c>
      <c r="B35">
        <f t="shared" si="2"/>
        <v>5.7142857142857143E-3</v>
      </c>
      <c r="C35" t="str">
        <f t="shared" ref="C35:E66" si="4">IF($A35&gt;=C$1,$B35,"")</f>
        <v/>
      </c>
      <c r="D35">
        <f t="shared" si="4"/>
        <v>5.7142857142857143E-3</v>
      </c>
      <c r="E35" t="str">
        <f t="shared" si="4"/>
        <v/>
      </c>
    </row>
    <row r="36" spans="1:5" x14ac:dyDescent="0.3">
      <c r="A36">
        <v>34</v>
      </c>
      <c r="B36">
        <f t="shared" si="2"/>
        <v>5.7142857142857143E-3</v>
      </c>
      <c r="C36" t="str">
        <f t="shared" si="4"/>
        <v/>
      </c>
      <c r="D36">
        <f t="shared" si="4"/>
        <v>5.7142857142857143E-3</v>
      </c>
      <c r="E36" t="str">
        <f t="shared" si="4"/>
        <v/>
      </c>
    </row>
    <row r="37" spans="1:5" x14ac:dyDescent="0.3">
      <c r="A37">
        <v>35</v>
      </c>
      <c r="B37">
        <f t="shared" si="2"/>
        <v>5.7142857142857143E-3</v>
      </c>
      <c r="C37" t="str">
        <f t="shared" si="4"/>
        <v/>
      </c>
      <c r="D37">
        <f t="shared" si="4"/>
        <v>5.7142857142857143E-3</v>
      </c>
      <c r="E37" t="str">
        <f t="shared" si="4"/>
        <v/>
      </c>
    </row>
    <row r="38" spans="1:5" x14ac:dyDescent="0.3">
      <c r="A38">
        <v>36</v>
      </c>
      <c r="B38">
        <f t="shared" si="2"/>
        <v>5.7142857142857143E-3</v>
      </c>
      <c r="C38" t="str">
        <f t="shared" si="4"/>
        <v/>
      </c>
      <c r="D38">
        <f t="shared" si="4"/>
        <v>5.7142857142857143E-3</v>
      </c>
      <c r="E38" t="str">
        <f t="shared" si="4"/>
        <v/>
      </c>
    </row>
    <row r="39" spans="1:5" x14ac:dyDescent="0.3">
      <c r="A39">
        <v>37</v>
      </c>
      <c r="B39">
        <f t="shared" si="2"/>
        <v>5.7142857142857143E-3</v>
      </c>
      <c r="C39" t="str">
        <f t="shared" si="4"/>
        <v/>
      </c>
      <c r="D39">
        <f t="shared" si="4"/>
        <v>5.7142857142857143E-3</v>
      </c>
      <c r="E39" t="str">
        <f t="shared" si="4"/>
        <v/>
      </c>
    </row>
    <row r="40" spans="1:5" x14ac:dyDescent="0.3">
      <c r="A40">
        <v>38</v>
      </c>
      <c r="B40">
        <f t="shared" si="2"/>
        <v>5.7142857142857143E-3</v>
      </c>
      <c r="C40" t="str">
        <f t="shared" si="4"/>
        <v/>
      </c>
      <c r="D40">
        <f t="shared" si="4"/>
        <v>5.7142857142857143E-3</v>
      </c>
      <c r="E40" t="str">
        <f t="shared" si="4"/>
        <v/>
      </c>
    </row>
    <row r="41" spans="1:5" x14ac:dyDescent="0.3">
      <c r="A41">
        <v>39</v>
      </c>
      <c r="B41">
        <f t="shared" si="2"/>
        <v>5.7142857142857143E-3</v>
      </c>
      <c r="C41" t="str">
        <f t="shared" si="4"/>
        <v/>
      </c>
      <c r="D41">
        <f t="shared" si="4"/>
        <v>5.7142857142857143E-3</v>
      </c>
      <c r="E41" t="str">
        <f t="shared" si="4"/>
        <v/>
      </c>
    </row>
    <row r="42" spans="1:5" x14ac:dyDescent="0.3">
      <c r="A42">
        <v>40</v>
      </c>
      <c r="B42">
        <f t="shared" si="2"/>
        <v>5.7142857142857143E-3</v>
      </c>
      <c r="C42" t="str">
        <f t="shared" si="4"/>
        <v/>
      </c>
      <c r="D42">
        <f t="shared" si="4"/>
        <v>5.7142857142857143E-3</v>
      </c>
      <c r="E42" t="str">
        <f t="shared" si="4"/>
        <v/>
      </c>
    </row>
    <row r="43" spans="1:5" x14ac:dyDescent="0.3">
      <c r="A43">
        <v>41</v>
      </c>
      <c r="B43">
        <f t="shared" si="2"/>
        <v>5.7142857142857143E-3</v>
      </c>
      <c r="C43" t="str">
        <f t="shared" si="4"/>
        <v/>
      </c>
      <c r="D43">
        <f t="shared" si="4"/>
        <v>5.7142857142857143E-3</v>
      </c>
      <c r="E43" t="str">
        <f t="shared" si="4"/>
        <v/>
      </c>
    </row>
    <row r="44" spans="1:5" x14ac:dyDescent="0.3">
      <c r="A44">
        <v>42</v>
      </c>
      <c r="B44">
        <f t="shared" si="2"/>
        <v>5.7142857142857143E-3</v>
      </c>
      <c r="C44" t="str">
        <f t="shared" si="4"/>
        <v/>
      </c>
      <c r="D44">
        <f t="shared" si="4"/>
        <v>5.7142857142857143E-3</v>
      </c>
      <c r="E44" t="str">
        <f t="shared" si="4"/>
        <v/>
      </c>
    </row>
    <row r="45" spans="1:5" x14ac:dyDescent="0.3">
      <c r="A45">
        <v>43</v>
      </c>
      <c r="B45">
        <f t="shared" si="2"/>
        <v>5.7142857142857143E-3</v>
      </c>
      <c r="C45" t="str">
        <f t="shared" si="4"/>
        <v/>
      </c>
      <c r="D45">
        <f t="shared" si="4"/>
        <v>5.7142857142857143E-3</v>
      </c>
      <c r="E45" t="str">
        <f t="shared" si="4"/>
        <v/>
      </c>
    </row>
    <row r="46" spans="1:5" x14ac:dyDescent="0.3">
      <c r="A46">
        <v>44</v>
      </c>
      <c r="B46">
        <f t="shared" si="2"/>
        <v>5.7142857142857143E-3</v>
      </c>
      <c r="C46" t="str">
        <f t="shared" si="4"/>
        <v/>
      </c>
      <c r="D46">
        <f t="shared" si="4"/>
        <v>5.7142857142857143E-3</v>
      </c>
      <c r="E46" t="str">
        <f t="shared" si="4"/>
        <v/>
      </c>
    </row>
    <row r="47" spans="1:5" x14ac:dyDescent="0.3">
      <c r="A47">
        <v>45</v>
      </c>
      <c r="B47">
        <f t="shared" si="2"/>
        <v>5.7142857142857143E-3</v>
      </c>
      <c r="C47" t="str">
        <f t="shared" si="4"/>
        <v/>
      </c>
      <c r="D47">
        <f t="shared" si="4"/>
        <v>5.7142857142857143E-3</v>
      </c>
      <c r="E47" t="str">
        <f t="shared" si="4"/>
        <v/>
      </c>
    </row>
    <row r="48" spans="1:5" x14ac:dyDescent="0.3">
      <c r="A48">
        <v>46</v>
      </c>
      <c r="B48">
        <f t="shared" si="2"/>
        <v>5.7142857142857143E-3</v>
      </c>
      <c r="C48" t="str">
        <f t="shared" si="4"/>
        <v/>
      </c>
      <c r="D48">
        <f t="shared" si="4"/>
        <v>5.7142857142857143E-3</v>
      </c>
      <c r="E48" t="str">
        <f t="shared" si="4"/>
        <v/>
      </c>
    </row>
    <row r="49" spans="1:5" x14ac:dyDescent="0.3">
      <c r="A49">
        <v>47</v>
      </c>
      <c r="B49">
        <f t="shared" si="2"/>
        <v>5.7142857142857143E-3</v>
      </c>
      <c r="C49" t="str">
        <f t="shared" si="4"/>
        <v/>
      </c>
      <c r="D49">
        <f t="shared" si="4"/>
        <v>5.7142857142857143E-3</v>
      </c>
      <c r="E49" t="str">
        <f t="shared" si="4"/>
        <v/>
      </c>
    </row>
    <row r="50" spans="1:5" x14ac:dyDescent="0.3">
      <c r="A50">
        <v>48</v>
      </c>
      <c r="B50">
        <f t="shared" si="2"/>
        <v>5.7142857142857143E-3</v>
      </c>
      <c r="C50" t="str">
        <f t="shared" si="4"/>
        <v/>
      </c>
      <c r="D50">
        <f t="shared" si="4"/>
        <v>5.7142857142857143E-3</v>
      </c>
      <c r="E50" t="str">
        <f t="shared" si="4"/>
        <v/>
      </c>
    </row>
    <row r="51" spans="1:5" x14ac:dyDescent="0.3">
      <c r="A51">
        <v>49</v>
      </c>
      <c r="B51">
        <f t="shared" si="2"/>
        <v>5.7142857142857143E-3</v>
      </c>
      <c r="C51" t="str">
        <f t="shared" si="4"/>
        <v/>
      </c>
      <c r="D51">
        <f t="shared" si="4"/>
        <v>5.7142857142857143E-3</v>
      </c>
      <c r="E51" t="str">
        <f t="shared" si="4"/>
        <v/>
      </c>
    </row>
    <row r="52" spans="1:5" x14ac:dyDescent="0.3">
      <c r="A52">
        <v>50</v>
      </c>
      <c r="B52">
        <f t="shared" si="2"/>
        <v>5.7142857142857143E-3</v>
      </c>
      <c r="C52" t="str">
        <f t="shared" si="4"/>
        <v/>
      </c>
      <c r="D52">
        <f t="shared" si="4"/>
        <v>5.7142857142857143E-3</v>
      </c>
      <c r="E52" t="str">
        <f t="shared" si="4"/>
        <v/>
      </c>
    </row>
    <row r="53" spans="1:5" x14ac:dyDescent="0.3">
      <c r="A53">
        <v>51</v>
      </c>
      <c r="B53">
        <f t="shared" si="2"/>
        <v>5.7142857142857143E-3</v>
      </c>
      <c r="C53" t="str">
        <f t="shared" si="4"/>
        <v/>
      </c>
      <c r="D53">
        <f t="shared" si="4"/>
        <v>5.7142857142857143E-3</v>
      </c>
      <c r="E53" t="str">
        <f t="shared" si="4"/>
        <v/>
      </c>
    </row>
    <row r="54" spans="1:5" x14ac:dyDescent="0.3">
      <c r="A54">
        <v>52</v>
      </c>
      <c r="B54">
        <f t="shared" si="2"/>
        <v>5.7142857142857143E-3</v>
      </c>
      <c r="C54" t="str">
        <f t="shared" si="4"/>
        <v/>
      </c>
      <c r="D54">
        <f t="shared" si="4"/>
        <v>5.7142857142857143E-3</v>
      </c>
      <c r="E54" t="str">
        <f t="shared" si="4"/>
        <v/>
      </c>
    </row>
    <row r="55" spans="1:5" x14ac:dyDescent="0.3">
      <c r="A55">
        <v>53</v>
      </c>
      <c r="B55">
        <f t="shared" si="2"/>
        <v>5.7142857142857143E-3</v>
      </c>
      <c r="C55" t="str">
        <f t="shared" si="4"/>
        <v/>
      </c>
      <c r="D55">
        <f t="shared" si="4"/>
        <v>5.7142857142857143E-3</v>
      </c>
      <c r="E55" t="str">
        <f t="shared" si="4"/>
        <v/>
      </c>
    </row>
    <row r="56" spans="1:5" x14ac:dyDescent="0.3">
      <c r="A56">
        <v>54</v>
      </c>
      <c r="B56">
        <f t="shared" si="2"/>
        <v>5.7142857142857143E-3</v>
      </c>
      <c r="C56" t="str">
        <f t="shared" si="4"/>
        <v/>
      </c>
      <c r="D56">
        <f t="shared" si="4"/>
        <v>5.7142857142857143E-3</v>
      </c>
      <c r="E56" t="str">
        <f t="shared" si="4"/>
        <v/>
      </c>
    </row>
    <row r="57" spans="1:5" x14ac:dyDescent="0.3">
      <c r="A57">
        <v>55</v>
      </c>
      <c r="B57">
        <f t="shared" si="2"/>
        <v>5.7142857142857143E-3</v>
      </c>
      <c r="C57" t="str">
        <f t="shared" si="4"/>
        <v/>
      </c>
      <c r="D57">
        <f t="shared" si="4"/>
        <v>5.7142857142857143E-3</v>
      </c>
      <c r="E57" t="str">
        <f t="shared" si="4"/>
        <v/>
      </c>
    </row>
    <row r="58" spans="1:5" x14ac:dyDescent="0.3">
      <c r="A58">
        <v>56</v>
      </c>
      <c r="B58">
        <f t="shared" si="2"/>
        <v>5.7142857142857143E-3</v>
      </c>
      <c r="C58" t="str">
        <f t="shared" si="4"/>
        <v/>
      </c>
      <c r="D58">
        <f t="shared" si="4"/>
        <v>5.7142857142857143E-3</v>
      </c>
      <c r="E58" t="str">
        <f t="shared" si="4"/>
        <v/>
      </c>
    </row>
    <row r="59" spans="1:5" x14ac:dyDescent="0.3">
      <c r="A59">
        <v>57</v>
      </c>
      <c r="B59">
        <f t="shared" si="2"/>
        <v>5.7142857142857143E-3</v>
      </c>
      <c r="C59" t="str">
        <f t="shared" si="4"/>
        <v/>
      </c>
      <c r="D59">
        <f t="shared" si="4"/>
        <v>5.7142857142857143E-3</v>
      </c>
      <c r="E59" t="str">
        <f t="shared" si="4"/>
        <v/>
      </c>
    </row>
    <row r="60" spans="1:5" x14ac:dyDescent="0.3">
      <c r="A60">
        <v>58</v>
      </c>
      <c r="B60">
        <f t="shared" si="2"/>
        <v>5.7142857142857143E-3</v>
      </c>
      <c r="C60" t="str">
        <f t="shared" si="4"/>
        <v/>
      </c>
      <c r="D60">
        <f t="shared" si="4"/>
        <v>5.7142857142857143E-3</v>
      </c>
      <c r="E60" t="str">
        <f t="shared" si="4"/>
        <v/>
      </c>
    </row>
    <row r="61" spans="1:5" x14ac:dyDescent="0.3">
      <c r="A61">
        <v>59</v>
      </c>
      <c r="B61">
        <f t="shared" si="2"/>
        <v>5.7142857142857143E-3</v>
      </c>
      <c r="C61" t="str">
        <f t="shared" si="4"/>
        <v/>
      </c>
      <c r="D61">
        <f t="shared" si="4"/>
        <v>5.7142857142857143E-3</v>
      </c>
      <c r="E61" t="str">
        <f t="shared" si="4"/>
        <v/>
      </c>
    </row>
    <row r="62" spans="1:5" x14ac:dyDescent="0.3">
      <c r="A62">
        <v>60</v>
      </c>
      <c r="B62">
        <f t="shared" si="2"/>
        <v>5.7142857142857143E-3</v>
      </c>
      <c r="C62" t="str">
        <f t="shared" si="4"/>
        <v/>
      </c>
      <c r="D62">
        <f t="shared" si="4"/>
        <v>5.7142857142857143E-3</v>
      </c>
      <c r="E62" t="str">
        <f t="shared" si="4"/>
        <v/>
      </c>
    </row>
    <row r="63" spans="1:5" x14ac:dyDescent="0.3">
      <c r="A63">
        <v>61</v>
      </c>
      <c r="B63">
        <f t="shared" si="2"/>
        <v>5.7142857142857143E-3</v>
      </c>
      <c r="C63" t="str">
        <f t="shared" si="4"/>
        <v/>
      </c>
      <c r="D63">
        <f t="shared" si="4"/>
        <v>5.7142857142857143E-3</v>
      </c>
      <c r="E63" t="str">
        <f t="shared" si="4"/>
        <v/>
      </c>
    </row>
    <row r="64" spans="1:5" x14ac:dyDescent="0.3">
      <c r="A64">
        <v>62</v>
      </c>
      <c r="B64">
        <f t="shared" si="2"/>
        <v>5.7142857142857143E-3</v>
      </c>
      <c r="C64" t="str">
        <f t="shared" si="4"/>
        <v/>
      </c>
      <c r="D64">
        <f t="shared" si="4"/>
        <v>5.7142857142857143E-3</v>
      </c>
      <c r="E64" t="str">
        <f t="shared" si="4"/>
        <v/>
      </c>
    </row>
    <row r="65" spans="1:5" x14ac:dyDescent="0.3">
      <c r="A65">
        <v>63</v>
      </c>
      <c r="B65">
        <f t="shared" si="2"/>
        <v>5.7142857142857143E-3</v>
      </c>
      <c r="C65" t="str">
        <f t="shared" si="4"/>
        <v/>
      </c>
      <c r="D65">
        <f t="shared" si="4"/>
        <v>5.7142857142857143E-3</v>
      </c>
      <c r="E65" t="str">
        <f t="shared" si="4"/>
        <v/>
      </c>
    </row>
    <row r="66" spans="1:5" x14ac:dyDescent="0.3">
      <c r="A66">
        <v>64</v>
      </c>
      <c r="B66">
        <f t="shared" si="2"/>
        <v>5.7142857142857143E-3</v>
      </c>
      <c r="C66" t="str">
        <f t="shared" si="4"/>
        <v/>
      </c>
      <c r="D66">
        <f t="shared" si="4"/>
        <v>5.7142857142857143E-3</v>
      </c>
      <c r="E66" t="str">
        <f t="shared" si="4"/>
        <v/>
      </c>
    </row>
    <row r="67" spans="1:5" x14ac:dyDescent="0.3">
      <c r="A67">
        <v>65</v>
      </c>
      <c r="B67">
        <f t="shared" ref="B67:B130" si="5">1/$A$1</f>
        <v>5.7142857142857143E-3</v>
      </c>
      <c r="C67" t="str">
        <f t="shared" ref="C67:E98" si="6">IF($A67&gt;=C$1,$B67,"")</f>
        <v/>
      </c>
      <c r="D67">
        <f t="shared" si="6"/>
        <v>5.7142857142857143E-3</v>
      </c>
      <c r="E67" t="str">
        <f t="shared" si="6"/>
        <v/>
      </c>
    </row>
    <row r="68" spans="1:5" x14ac:dyDescent="0.3">
      <c r="A68">
        <v>66</v>
      </c>
      <c r="B68">
        <f t="shared" si="5"/>
        <v>5.7142857142857143E-3</v>
      </c>
      <c r="C68" t="str">
        <f t="shared" si="6"/>
        <v/>
      </c>
      <c r="D68">
        <f t="shared" si="6"/>
        <v>5.7142857142857143E-3</v>
      </c>
      <c r="E68" t="str">
        <f t="shared" si="6"/>
        <v/>
      </c>
    </row>
    <row r="69" spans="1:5" x14ac:dyDescent="0.3">
      <c r="A69">
        <v>67</v>
      </c>
      <c r="B69">
        <f t="shared" si="5"/>
        <v>5.7142857142857143E-3</v>
      </c>
      <c r="C69" t="str">
        <f t="shared" si="6"/>
        <v/>
      </c>
      <c r="D69">
        <f t="shared" si="6"/>
        <v>5.7142857142857143E-3</v>
      </c>
      <c r="E69" t="str">
        <f t="shared" si="6"/>
        <v/>
      </c>
    </row>
    <row r="70" spans="1:5" x14ac:dyDescent="0.3">
      <c r="A70">
        <v>68</v>
      </c>
      <c r="B70">
        <f t="shared" si="5"/>
        <v>5.7142857142857143E-3</v>
      </c>
      <c r="C70" t="str">
        <f t="shared" si="6"/>
        <v/>
      </c>
      <c r="D70">
        <f t="shared" si="6"/>
        <v>5.7142857142857143E-3</v>
      </c>
      <c r="E70" t="str">
        <f t="shared" si="6"/>
        <v/>
      </c>
    </row>
    <row r="71" spans="1:5" x14ac:dyDescent="0.3">
      <c r="A71">
        <v>69</v>
      </c>
      <c r="B71">
        <f t="shared" si="5"/>
        <v>5.7142857142857143E-3</v>
      </c>
      <c r="C71" t="str">
        <f t="shared" si="6"/>
        <v/>
      </c>
      <c r="D71">
        <f t="shared" si="6"/>
        <v>5.7142857142857143E-3</v>
      </c>
      <c r="E71" t="str">
        <f t="shared" si="6"/>
        <v/>
      </c>
    </row>
    <row r="72" spans="1:5" x14ac:dyDescent="0.3">
      <c r="A72">
        <v>70</v>
      </c>
      <c r="B72">
        <f t="shared" si="5"/>
        <v>5.7142857142857143E-3</v>
      </c>
      <c r="C72" t="str">
        <f t="shared" si="6"/>
        <v/>
      </c>
      <c r="D72">
        <f t="shared" si="6"/>
        <v>5.7142857142857143E-3</v>
      </c>
      <c r="E72" t="str">
        <f t="shared" si="6"/>
        <v/>
      </c>
    </row>
    <row r="73" spans="1:5" x14ac:dyDescent="0.3">
      <c r="A73">
        <v>71</v>
      </c>
      <c r="B73">
        <f t="shared" si="5"/>
        <v>5.7142857142857143E-3</v>
      </c>
      <c r="C73" t="str">
        <f t="shared" si="6"/>
        <v/>
      </c>
      <c r="D73">
        <f t="shared" si="6"/>
        <v>5.7142857142857143E-3</v>
      </c>
      <c r="E73" t="str">
        <f t="shared" si="6"/>
        <v/>
      </c>
    </row>
    <row r="74" spans="1:5" x14ac:dyDescent="0.3">
      <c r="A74">
        <v>72</v>
      </c>
      <c r="B74">
        <f t="shared" si="5"/>
        <v>5.7142857142857143E-3</v>
      </c>
      <c r="C74" t="str">
        <f t="shared" si="6"/>
        <v/>
      </c>
      <c r="D74">
        <f t="shared" si="6"/>
        <v>5.7142857142857143E-3</v>
      </c>
      <c r="E74" t="str">
        <f t="shared" si="6"/>
        <v/>
      </c>
    </row>
    <row r="75" spans="1:5" x14ac:dyDescent="0.3">
      <c r="A75">
        <v>73</v>
      </c>
      <c r="B75">
        <f t="shared" si="5"/>
        <v>5.7142857142857143E-3</v>
      </c>
      <c r="C75" t="str">
        <f t="shared" si="6"/>
        <v/>
      </c>
      <c r="D75">
        <f t="shared" si="6"/>
        <v>5.7142857142857143E-3</v>
      </c>
      <c r="E75" t="str">
        <f t="shared" si="6"/>
        <v/>
      </c>
    </row>
    <row r="76" spans="1:5" x14ac:dyDescent="0.3">
      <c r="A76">
        <v>74</v>
      </c>
      <c r="B76">
        <f t="shared" si="5"/>
        <v>5.7142857142857143E-3</v>
      </c>
      <c r="C76" t="str">
        <f t="shared" si="6"/>
        <v/>
      </c>
      <c r="D76">
        <f t="shared" si="6"/>
        <v>5.7142857142857143E-3</v>
      </c>
      <c r="E76" t="str">
        <f t="shared" si="6"/>
        <v/>
      </c>
    </row>
    <row r="77" spans="1:5" x14ac:dyDescent="0.3">
      <c r="A77">
        <v>75</v>
      </c>
      <c r="B77">
        <f t="shared" si="5"/>
        <v>5.7142857142857143E-3</v>
      </c>
      <c r="C77" t="str">
        <f t="shared" si="6"/>
        <v/>
      </c>
      <c r="D77">
        <f t="shared" si="6"/>
        <v>5.7142857142857143E-3</v>
      </c>
      <c r="E77" t="str">
        <f t="shared" si="6"/>
        <v/>
      </c>
    </row>
    <row r="78" spans="1:5" x14ac:dyDescent="0.3">
      <c r="A78">
        <v>76</v>
      </c>
      <c r="B78">
        <f t="shared" si="5"/>
        <v>5.7142857142857143E-3</v>
      </c>
      <c r="C78" t="str">
        <f t="shared" si="6"/>
        <v/>
      </c>
      <c r="D78">
        <f t="shared" si="6"/>
        <v>5.7142857142857143E-3</v>
      </c>
      <c r="E78" t="str">
        <f t="shared" si="6"/>
        <v/>
      </c>
    </row>
    <row r="79" spans="1:5" x14ac:dyDescent="0.3">
      <c r="A79">
        <v>77</v>
      </c>
      <c r="B79">
        <f t="shared" si="5"/>
        <v>5.7142857142857143E-3</v>
      </c>
      <c r="C79" t="str">
        <f t="shared" si="6"/>
        <v/>
      </c>
      <c r="D79">
        <f t="shared" si="6"/>
        <v>5.7142857142857143E-3</v>
      </c>
      <c r="E79" t="str">
        <f t="shared" si="6"/>
        <v/>
      </c>
    </row>
    <row r="80" spans="1:5" x14ac:dyDescent="0.3">
      <c r="A80">
        <v>78</v>
      </c>
      <c r="B80">
        <f t="shared" si="5"/>
        <v>5.7142857142857143E-3</v>
      </c>
      <c r="C80" t="str">
        <f t="shared" si="6"/>
        <v/>
      </c>
      <c r="D80">
        <f t="shared" si="6"/>
        <v>5.7142857142857143E-3</v>
      </c>
      <c r="E80" t="str">
        <f t="shared" si="6"/>
        <v/>
      </c>
    </row>
    <row r="81" spans="1:5" x14ac:dyDescent="0.3">
      <c r="A81">
        <v>79</v>
      </c>
      <c r="B81">
        <f t="shared" si="5"/>
        <v>5.7142857142857143E-3</v>
      </c>
      <c r="C81" t="str">
        <f t="shared" si="6"/>
        <v/>
      </c>
      <c r="D81">
        <f t="shared" si="6"/>
        <v>5.7142857142857143E-3</v>
      </c>
      <c r="E81" t="str">
        <f t="shared" si="6"/>
        <v/>
      </c>
    </row>
    <row r="82" spans="1:5" x14ac:dyDescent="0.3">
      <c r="A82">
        <v>80</v>
      </c>
      <c r="B82">
        <f t="shared" si="5"/>
        <v>5.7142857142857143E-3</v>
      </c>
      <c r="C82" t="str">
        <f t="shared" si="6"/>
        <v/>
      </c>
      <c r="D82">
        <f t="shared" si="6"/>
        <v>5.7142857142857143E-3</v>
      </c>
      <c r="E82" t="str">
        <f t="shared" si="6"/>
        <v/>
      </c>
    </row>
    <row r="83" spans="1:5" x14ac:dyDescent="0.3">
      <c r="A83">
        <v>81</v>
      </c>
      <c r="B83">
        <f t="shared" si="5"/>
        <v>5.7142857142857143E-3</v>
      </c>
      <c r="C83" t="str">
        <f t="shared" si="6"/>
        <v/>
      </c>
      <c r="D83">
        <f t="shared" si="6"/>
        <v>5.7142857142857143E-3</v>
      </c>
      <c r="E83" t="str">
        <f t="shared" si="6"/>
        <v/>
      </c>
    </row>
    <row r="84" spans="1:5" x14ac:dyDescent="0.3">
      <c r="A84">
        <v>82</v>
      </c>
      <c r="B84">
        <f t="shared" si="5"/>
        <v>5.7142857142857143E-3</v>
      </c>
      <c r="C84" t="str">
        <f t="shared" si="6"/>
        <v/>
      </c>
      <c r="D84">
        <f t="shared" si="6"/>
        <v>5.7142857142857143E-3</v>
      </c>
      <c r="E84" t="str">
        <f t="shared" si="6"/>
        <v/>
      </c>
    </row>
    <row r="85" spans="1:5" x14ac:dyDescent="0.3">
      <c r="A85">
        <v>83</v>
      </c>
      <c r="B85">
        <f t="shared" si="5"/>
        <v>5.7142857142857143E-3</v>
      </c>
      <c r="C85" t="str">
        <f t="shared" si="6"/>
        <v/>
      </c>
      <c r="D85">
        <f t="shared" si="6"/>
        <v>5.7142857142857143E-3</v>
      </c>
      <c r="E85" t="str">
        <f t="shared" si="6"/>
        <v/>
      </c>
    </row>
    <row r="86" spans="1:5" x14ac:dyDescent="0.3">
      <c r="A86">
        <v>84</v>
      </c>
      <c r="B86">
        <f t="shared" si="5"/>
        <v>5.7142857142857143E-3</v>
      </c>
      <c r="C86" t="str">
        <f t="shared" si="6"/>
        <v/>
      </c>
      <c r="D86">
        <f t="shared" si="6"/>
        <v>5.7142857142857143E-3</v>
      </c>
      <c r="E86" t="str">
        <f t="shared" si="6"/>
        <v/>
      </c>
    </row>
    <row r="87" spans="1:5" x14ac:dyDescent="0.3">
      <c r="A87">
        <v>85</v>
      </c>
      <c r="B87">
        <f t="shared" si="5"/>
        <v>5.7142857142857143E-3</v>
      </c>
      <c r="C87" t="str">
        <f t="shared" si="6"/>
        <v/>
      </c>
      <c r="D87">
        <f t="shared" si="6"/>
        <v>5.7142857142857143E-3</v>
      </c>
      <c r="E87" t="str">
        <f t="shared" si="6"/>
        <v/>
      </c>
    </row>
    <row r="88" spans="1:5" x14ac:dyDescent="0.3">
      <c r="A88">
        <v>86</v>
      </c>
      <c r="B88">
        <f t="shared" si="5"/>
        <v>5.7142857142857143E-3</v>
      </c>
      <c r="C88" t="str">
        <f t="shared" si="6"/>
        <v/>
      </c>
      <c r="D88">
        <f t="shared" si="6"/>
        <v>5.7142857142857143E-3</v>
      </c>
      <c r="E88" t="str">
        <f t="shared" si="6"/>
        <v/>
      </c>
    </row>
    <row r="89" spans="1:5" x14ac:dyDescent="0.3">
      <c r="A89">
        <v>87</v>
      </c>
      <c r="B89">
        <f t="shared" si="5"/>
        <v>5.7142857142857143E-3</v>
      </c>
      <c r="C89" t="str">
        <f t="shared" si="6"/>
        <v/>
      </c>
      <c r="D89">
        <f t="shared" si="6"/>
        <v>5.7142857142857143E-3</v>
      </c>
      <c r="E89" t="str">
        <f t="shared" si="6"/>
        <v/>
      </c>
    </row>
    <row r="90" spans="1:5" x14ac:dyDescent="0.3">
      <c r="A90">
        <v>88</v>
      </c>
      <c r="B90">
        <f t="shared" si="5"/>
        <v>5.7142857142857143E-3</v>
      </c>
      <c r="C90" t="str">
        <f t="shared" si="6"/>
        <v/>
      </c>
      <c r="D90">
        <f t="shared" si="6"/>
        <v>5.7142857142857143E-3</v>
      </c>
      <c r="E90" t="str">
        <f t="shared" si="6"/>
        <v/>
      </c>
    </row>
    <row r="91" spans="1:5" x14ac:dyDescent="0.3">
      <c r="A91">
        <v>89</v>
      </c>
      <c r="B91">
        <f t="shared" si="5"/>
        <v>5.7142857142857143E-3</v>
      </c>
      <c r="C91" t="str">
        <f t="shared" si="6"/>
        <v/>
      </c>
      <c r="D91">
        <f t="shared" si="6"/>
        <v>5.7142857142857143E-3</v>
      </c>
      <c r="E91" t="str">
        <f t="shared" si="6"/>
        <v/>
      </c>
    </row>
    <row r="92" spans="1:5" x14ac:dyDescent="0.3">
      <c r="A92">
        <v>90</v>
      </c>
      <c r="B92">
        <f t="shared" si="5"/>
        <v>5.7142857142857143E-3</v>
      </c>
      <c r="C92" t="str">
        <f t="shared" si="6"/>
        <v/>
      </c>
      <c r="D92">
        <f t="shared" si="6"/>
        <v>5.7142857142857143E-3</v>
      </c>
      <c r="E92" t="str">
        <f t="shared" si="6"/>
        <v/>
      </c>
    </row>
    <row r="93" spans="1:5" x14ac:dyDescent="0.3">
      <c r="A93">
        <v>91</v>
      </c>
      <c r="B93">
        <f t="shared" si="5"/>
        <v>5.7142857142857143E-3</v>
      </c>
      <c r="C93" t="str">
        <f t="shared" si="6"/>
        <v/>
      </c>
      <c r="D93">
        <f t="shared" si="6"/>
        <v>5.7142857142857143E-3</v>
      </c>
      <c r="E93" t="str">
        <f t="shared" si="6"/>
        <v/>
      </c>
    </row>
    <row r="94" spans="1:5" x14ac:dyDescent="0.3">
      <c r="A94">
        <v>92</v>
      </c>
      <c r="B94">
        <f t="shared" si="5"/>
        <v>5.7142857142857143E-3</v>
      </c>
      <c r="C94" t="str">
        <f t="shared" si="6"/>
        <v/>
      </c>
      <c r="D94">
        <f t="shared" si="6"/>
        <v>5.7142857142857143E-3</v>
      </c>
      <c r="E94" t="str">
        <f t="shared" si="6"/>
        <v/>
      </c>
    </row>
    <row r="95" spans="1:5" x14ac:dyDescent="0.3">
      <c r="A95">
        <v>93</v>
      </c>
      <c r="B95">
        <f t="shared" si="5"/>
        <v>5.7142857142857143E-3</v>
      </c>
      <c r="C95" t="str">
        <f t="shared" si="6"/>
        <v/>
      </c>
      <c r="D95">
        <f t="shared" si="6"/>
        <v>5.7142857142857143E-3</v>
      </c>
      <c r="E95" t="str">
        <f t="shared" si="6"/>
        <v/>
      </c>
    </row>
    <row r="96" spans="1:5" x14ac:dyDescent="0.3">
      <c r="A96">
        <v>94</v>
      </c>
      <c r="B96">
        <f t="shared" si="5"/>
        <v>5.7142857142857143E-3</v>
      </c>
      <c r="C96" t="str">
        <f t="shared" si="6"/>
        <v/>
      </c>
      <c r="D96">
        <f t="shared" si="6"/>
        <v>5.7142857142857143E-3</v>
      </c>
      <c r="E96" t="str">
        <f t="shared" si="6"/>
        <v/>
      </c>
    </row>
    <row r="97" spans="1:5" x14ac:dyDescent="0.3">
      <c r="A97">
        <v>95</v>
      </c>
      <c r="B97">
        <f t="shared" si="5"/>
        <v>5.7142857142857143E-3</v>
      </c>
      <c r="C97" t="str">
        <f t="shared" si="6"/>
        <v/>
      </c>
      <c r="D97">
        <f t="shared" si="6"/>
        <v>5.7142857142857143E-3</v>
      </c>
      <c r="E97" t="str">
        <f t="shared" si="6"/>
        <v/>
      </c>
    </row>
    <row r="98" spans="1:5" x14ac:dyDescent="0.3">
      <c r="A98">
        <v>96</v>
      </c>
      <c r="B98">
        <f t="shared" si="5"/>
        <v>5.7142857142857143E-3</v>
      </c>
      <c r="C98" t="str">
        <f t="shared" si="6"/>
        <v/>
      </c>
      <c r="D98">
        <f t="shared" si="6"/>
        <v>5.7142857142857143E-3</v>
      </c>
      <c r="E98" t="str">
        <f t="shared" si="6"/>
        <v/>
      </c>
    </row>
    <row r="99" spans="1:5" x14ac:dyDescent="0.3">
      <c r="A99">
        <v>97</v>
      </c>
      <c r="B99">
        <f t="shared" si="5"/>
        <v>5.7142857142857143E-3</v>
      </c>
      <c r="C99" t="str">
        <f t="shared" ref="C99:E130" si="7">IF($A99&gt;=C$1,$B99,"")</f>
        <v/>
      </c>
      <c r="D99">
        <f t="shared" si="7"/>
        <v>5.7142857142857143E-3</v>
      </c>
      <c r="E99" t="str">
        <f t="shared" si="7"/>
        <v/>
      </c>
    </row>
    <row r="100" spans="1:5" x14ac:dyDescent="0.3">
      <c r="A100">
        <v>98</v>
      </c>
      <c r="B100">
        <f t="shared" si="5"/>
        <v>5.7142857142857143E-3</v>
      </c>
      <c r="C100" t="str">
        <f t="shared" si="7"/>
        <v/>
      </c>
      <c r="D100">
        <f t="shared" si="7"/>
        <v>5.7142857142857143E-3</v>
      </c>
      <c r="E100" t="str">
        <f t="shared" si="7"/>
        <v/>
      </c>
    </row>
    <row r="101" spans="1:5" x14ac:dyDescent="0.3">
      <c r="A101">
        <v>99</v>
      </c>
      <c r="B101">
        <f t="shared" si="5"/>
        <v>5.7142857142857143E-3</v>
      </c>
      <c r="C101" t="str">
        <f t="shared" si="7"/>
        <v/>
      </c>
      <c r="D101">
        <f t="shared" si="7"/>
        <v>5.7142857142857143E-3</v>
      </c>
      <c r="E101" t="str">
        <f t="shared" si="7"/>
        <v/>
      </c>
    </row>
    <row r="102" spans="1:5" x14ac:dyDescent="0.3">
      <c r="A102">
        <v>100</v>
      </c>
      <c r="B102">
        <f t="shared" si="5"/>
        <v>5.7142857142857143E-3</v>
      </c>
      <c r="C102">
        <f t="shared" si="7"/>
        <v>5.7142857142857143E-3</v>
      </c>
      <c r="D102">
        <f t="shared" si="7"/>
        <v>5.7142857142857143E-3</v>
      </c>
      <c r="E102" t="str">
        <f t="shared" si="7"/>
        <v/>
      </c>
    </row>
    <row r="103" spans="1:5" x14ac:dyDescent="0.3">
      <c r="A103">
        <v>101</v>
      </c>
      <c r="B103">
        <f t="shared" si="5"/>
        <v>5.7142857142857143E-3</v>
      </c>
      <c r="C103">
        <f t="shared" si="7"/>
        <v>5.7142857142857143E-3</v>
      </c>
      <c r="D103">
        <f t="shared" si="7"/>
        <v>5.7142857142857143E-3</v>
      </c>
      <c r="E103" t="str">
        <f t="shared" si="7"/>
        <v/>
      </c>
    </row>
    <row r="104" spans="1:5" x14ac:dyDescent="0.3">
      <c r="A104">
        <v>102</v>
      </c>
      <c r="B104">
        <f t="shared" si="5"/>
        <v>5.7142857142857143E-3</v>
      </c>
      <c r="C104">
        <f t="shared" si="7"/>
        <v>5.7142857142857143E-3</v>
      </c>
      <c r="D104">
        <f t="shared" si="7"/>
        <v>5.7142857142857143E-3</v>
      </c>
      <c r="E104" t="str">
        <f t="shared" si="7"/>
        <v/>
      </c>
    </row>
    <row r="105" spans="1:5" x14ac:dyDescent="0.3">
      <c r="A105">
        <v>103</v>
      </c>
      <c r="B105">
        <f t="shared" si="5"/>
        <v>5.7142857142857143E-3</v>
      </c>
      <c r="C105">
        <f t="shared" si="7"/>
        <v>5.7142857142857143E-3</v>
      </c>
      <c r="D105">
        <f t="shared" si="7"/>
        <v>5.7142857142857143E-3</v>
      </c>
      <c r="E105" t="str">
        <f t="shared" si="7"/>
        <v/>
      </c>
    </row>
    <row r="106" spans="1:5" x14ac:dyDescent="0.3">
      <c r="A106">
        <v>104</v>
      </c>
      <c r="B106">
        <f t="shared" si="5"/>
        <v>5.7142857142857143E-3</v>
      </c>
      <c r="C106">
        <f t="shared" si="7"/>
        <v>5.7142857142857143E-3</v>
      </c>
      <c r="D106">
        <f t="shared" si="7"/>
        <v>5.7142857142857143E-3</v>
      </c>
      <c r="E106" t="str">
        <f t="shared" si="7"/>
        <v/>
      </c>
    </row>
    <row r="107" spans="1:5" x14ac:dyDescent="0.3">
      <c r="A107">
        <v>105</v>
      </c>
      <c r="B107">
        <f t="shared" si="5"/>
        <v>5.7142857142857143E-3</v>
      </c>
      <c r="C107">
        <f t="shared" si="7"/>
        <v>5.7142857142857143E-3</v>
      </c>
      <c r="D107">
        <f t="shared" si="7"/>
        <v>5.7142857142857143E-3</v>
      </c>
      <c r="E107" t="str">
        <f t="shared" si="7"/>
        <v/>
      </c>
    </row>
    <row r="108" spans="1:5" x14ac:dyDescent="0.3">
      <c r="A108">
        <v>106</v>
      </c>
      <c r="B108">
        <f t="shared" si="5"/>
        <v>5.7142857142857143E-3</v>
      </c>
      <c r="C108">
        <f t="shared" si="7"/>
        <v>5.7142857142857143E-3</v>
      </c>
      <c r="D108">
        <f t="shared" si="7"/>
        <v>5.7142857142857143E-3</v>
      </c>
      <c r="E108" t="str">
        <f t="shared" si="7"/>
        <v/>
      </c>
    </row>
    <row r="109" spans="1:5" x14ac:dyDescent="0.3">
      <c r="A109">
        <v>107</v>
      </c>
      <c r="B109">
        <f t="shared" si="5"/>
        <v>5.7142857142857143E-3</v>
      </c>
      <c r="C109">
        <f t="shared" si="7"/>
        <v>5.7142857142857143E-3</v>
      </c>
      <c r="D109">
        <f t="shared" si="7"/>
        <v>5.7142857142857143E-3</v>
      </c>
      <c r="E109" t="str">
        <f t="shared" si="7"/>
        <v/>
      </c>
    </row>
    <row r="110" spans="1:5" x14ac:dyDescent="0.3">
      <c r="A110">
        <v>108</v>
      </c>
      <c r="B110">
        <f t="shared" si="5"/>
        <v>5.7142857142857143E-3</v>
      </c>
      <c r="C110">
        <f t="shared" si="7"/>
        <v>5.7142857142857143E-3</v>
      </c>
      <c r="D110">
        <f t="shared" si="7"/>
        <v>5.7142857142857143E-3</v>
      </c>
      <c r="E110" t="str">
        <f t="shared" si="7"/>
        <v/>
      </c>
    </row>
    <row r="111" spans="1:5" x14ac:dyDescent="0.3">
      <c r="A111">
        <v>109</v>
      </c>
      <c r="B111">
        <f t="shared" si="5"/>
        <v>5.7142857142857143E-3</v>
      </c>
      <c r="C111">
        <f t="shared" si="7"/>
        <v>5.7142857142857143E-3</v>
      </c>
      <c r="D111">
        <f t="shared" si="7"/>
        <v>5.7142857142857143E-3</v>
      </c>
      <c r="E111" t="str">
        <f t="shared" si="7"/>
        <v/>
      </c>
    </row>
    <row r="112" spans="1:5" x14ac:dyDescent="0.3">
      <c r="A112">
        <v>110</v>
      </c>
      <c r="B112">
        <f t="shared" si="5"/>
        <v>5.7142857142857143E-3</v>
      </c>
      <c r="C112">
        <f t="shared" si="7"/>
        <v>5.7142857142857143E-3</v>
      </c>
      <c r="D112">
        <f t="shared" si="7"/>
        <v>5.7142857142857143E-3</v>
      </c>
      <c r="E112" t="str">
        <f t="shared" si="7"/>
        <v/>
      </c>
    </row>
    <row r="113" spans="1:5" x14ac:dyDescent="0.3">
      <c r="A113">
        <v>111</v>
      </c>
      <c r="B113">
        <f t="shared" si="5"/>
        <v>5.7142857142857143E-3</v>
      </c>
      <c r="C113">
        <f t="shared" si="7"/>
        <v>5.7142857142857143E-3</v>
      </c>
      <c r="D113">
        <f t="shared" si="7"/>
        <v>5.7142857142857143E-3</v>
      </c>
      <c r="E113" t="str">
        <f t="shared" si="7"/>
        <v/>
      </c>
    </row>
    <row r="114" spans="1:5" x14ac:dyDescent="0.3">
      <c r="A114">
        <v>112</v>
      </c>
      <c r="B114">
        <f t="shared" si="5"/>
        <v>5.7142857142857143E-3</v>
      </c>
      <c r="C114">
        <f t="shared" si="7"/>
        <v>5.7142857142857143E-3</v>
      </c>
      <c r="D114">
        <f t="shared" si="7"/>
        <v>5.7142857142857143E-3</v>
      </c>
      <c r="E114" t="str">
        <f t="shared" si="7"/>
        <v/>
      </c>
    </row>
    <row r="115" spans="1:5" x14ac:dyDescent="0.3">
      <c r="A115">
        <v>113</v>
      </c>
      <c r="B115">
        <f t="shared" si="5"/>
        <v>5.7142857142857143E-3</v>
      </c>
      <c r="C115">
        <f t="shared" si="7"/>
        <v>5.7142857142857143E-3</v>
      </c>
      <c r="D115">
        <f t="shared" si="7"/>
        <v>5.7142857142857143E-3</v>
      </c>
      <c r="E115" t="str">
        <f t="shared" si="7"/>
        <v/>
      </c>
    </row>
    <row r="116" spans="1:5" x14ac:dyDescent="0.3">
      <c r="A116">
        <v>114</v>
      </c>
      <c r="B116">
        <f t="shared" si="5"/>
        <v>5.7142857142857143E-3</v>
      </c>
      <c r="C116">
        <f t="shared" si="7"/>
        <v>5.7142857142857143E-3</v>
      </c>
      <c r="D116">
        <f t="shared" si="7"/>
        <v>5.7142857142857143E-3</v>
      </c>
      <c r="E116" t="str">
        <f t="shared" si="7"/>
        <v/>
      </c>
    </row>
    <row r="117" spans="1:5" x14ac:dyDescent="0.3">
      <c r="A117">
        <v>115</v>
      </c>
      <c r="B117">
        <f t="shared" si="5"/>
        <v>5.7142857142857143E-3</v>
      </c>
      <c r="C117">
        <f t="shared" si="7"/>
        <v>5.7142857142857143E-3</v>
      </c>
      <c r="D117">
        <f t="shared" si="7"/>
        <v>5.7142857142857143E-3</v>
      </c>
      <c r="E117" t="str">
        <f t="shared" si="7"/>
        <v/>
      </c>
    </row>
    <row r="118" spans="1:5" x14ac:dyDescent="0.3">
      <c r="A118">
        <v>116</v>
      </c>
      <c r="B118">
        <f t="shared" si="5"/>
        <v>5.7142857142857143E-3</v>
      </c>
      <c r="C118">
        <f t="shared" si="7"/>
        <v>5.7142857142857143E-3</v>
      </c>
      <c r="D118">
        <f t="shared" si="7"/>
        <v>5.7142857142857143E-3</v>
      </c>
      <c r="E118" t="str">
        <f t="shared" si="7"/>
        <v/>
      </c>
    </row>
    <row r="119" spans="1:5" x14ac:dyDescent="0.3">
      <c r="A119">
        <v>117</v>
      </c>
      <c r="B119">
        <f t="shared" si="5"/>
        <v>5.7142857142857143E-3</v>
      </c>
      <c r="C119">
        <f t="shared" si="7"/>
        <v>5.7142857142857143E-3</v>
      </c>
      <c r="D119">
        <f t="shared" si="7"/>
        <v>5.7142857142857143E-3</v>
      </c>
      <c r="E119" t="str">
        <f t="shared" si="7"/>
        <v/>
      </c>
    </row>
    <row r="120" spans="1:5" x14ac:dyDescent="0.3">
      <c r="A120">
        <v>118</v>
      </c>
      <c r="B120">
        <f t="shared" si="5"/>
        <v>5.7142857142857143E-3</v>
      </c>
      <c r="C120">
        <f t="shared" si="7"/>
        <v>5.7142857142857143E-3</v>
      </c>
      <c r="D120">
        <f t="shared" si="7"/>
        <v>5.7142857142857143E-3</v>
      </c>
      <c r="E120" t="str">
        <f t="shared" si="7"/>
        <v/>
      </c>
    </row>
    <row r="121" spans="1:5" x14ac:dyDescent="0.3">
      <c r="A121">
        <v>119</v>
      </c>
      <c r="B121">
        <f t="shared" si="5"/>
        <v>5.7142857142857143E-3</v>
      </c>
      <c r="C121">
        <f t="shared" si="7"/>
        <v>5.7142857142857143E-3</v>
      </c>
      <c r="D121">
        <f t="shared" si="7"/>
        <v>5.7142857142857143E-3</v>
      </c>
      <c r="E121" t="str">
        <f t="shared" si="7"/>
        <v/>
      </c>
    </row>
    <row r="122" spans="1:5" x14ac:dyDescent="0.3">
      <c r="A122">
        <v>120</v>
      </c>
      <c r="B122">
        <f t="shared" si="5"/>
        <v>5.7142857142857143E-3</v>
      </c>
      <c r="C122">
        <f t="shared" si="7"/>
        <v>5.7142857142857143E-3</v>
      </c>
      <c r="D122">
        <f t="shared" si="7"/>
        <v>5.7142857142857143E-3</v>
      </c>
      <c r="E122" t="str">
        <f t="shared" si="7"/>
        <v/>
      </c>
    </row>
    <row r="123" spans="1:5" x14ac:dyDescent="0.3">
      <c r="A123">
        <v>121</v>
      </c>
      <c r="B123">
        <f t="shared" si="5"/>
        <v>5.7142857142857143E-3</v>
      </c>
      <c r="C123">
        <f t="shared" si="7"/>
        <v>5.7142857142857143E-3</v>
      </c>
      <c r="D123">
        <f t="shared" si="7"/>
        <v>5.7142857142857143E-3</v>
      </c>
      <c r="E123" t="str">
        <f t="shared" si="7"/>
        <v/>
      </c>
    </row>
    <row r="124" spans="1:5" x14ac:dyDescent="0.3">
      <c r="A124">
        <v>122</v>
      </c>
      <c r="B124">
        <f t="shared" si="5"/>
        <v>5.7142857142857143E-3</v>
      </c>
      <c r="C124">
        <f t="shared" si="7"/>
        <v>5.7142857142857143E-3</v>
      </c>
      <c r="D124">
        <f t="shared" si="7"/>
        <v>5.7142857142857143E-3</v>
      </c>
      <c r="E124" t="str">
        <f t="shared" si="7"/>
        <v/>
      </c>
    </row>
    <row r="125" spans="1:5" x14ac:dyDescent="0.3">
      <c r="A125">
        <v>123</v>
      </c>
      <c r="B125">
        <f t="shared" si="5"/>
        <v>5.7142857142857143E-3</v>
      </c>
      <c r="C125">
        <f t="shared" si="7"/>
        <v>5.7142857142857143E-3</v>
      </c>
      <c r="D125">
        <f t="shared" si="7"/>
        <v>5.7142857142857143E-3</v>
      </c>
      <c r="E125" t="str">
        <f t="shared" si="7"/>
        <v/>
      </c>
    </row>
    <row r="126" spans="1:5" x14ac:dyDescent="0.3">
      <c r="A126">
        <v>124</v>
      </c>
      <c r="B126">
        <f t="shared" si="5"/>
        <v>5.7142857142857143E-3</v>
      </c>
      <c r="C126">
        <f t="shared" si="7"/>
        <v>5.7142857142857143E-3</v>
      </c>
      <c r="D126">
        <f t="shared" si="7"/>
        <v>5.7142857142857143E-3</v>
      </c>
      <c r="E126" t="str">
        <f t="shared" si="7"/>
        <v/>
      </c>
    </row>
    <row r="127" spans="1:5" x14ac:dyDescent="0.3">
      <c r="A127">
        <v>125</v>
      </c>
      <c r="B127">
        <f t="shared" si="5"/>
        <v>5.7142857142857143E-3</v>
      </c>
      <c r="C127">
        <f t="shared" si="7"/>
        <v>5.7142857142857143E-3</v>
      </c>
      <c r="D127">
        <f t="shared" si="7"/>
        <v>5.7142857142857143E-3</v>
      </c>
      <c r="E127" t="str">
        <f t="shared" si="7"/>
        <v/>
      </c>
    </row>
    <row r="128" spans="1:5" x14ac:dyDescent="0.3">
      <c r="A128">
        <v>126</v>
      </c>
      <c r="B128">
        <f t="shared" si="5"/>
        <v>5.7142857142857143E-3</v>
      </c>
      <c r="C128">
        <f t="shared" si="7"/>
        <v>5.7142857142857143E-3</v>
      </c>
      <c r="D128">
        <f t="shared" si="7"/>
        <v>5.7142857142857143E-3</v>
      </c>
      <c r="E128" t="str">
        <f t="shared" si="7"/>
        <v/>
      </c>
    </row>
    <row r="129" spans="1:5" x14ac:dyDescent="0.3">
      <c r="A129">
        <v>127</v>
      </c>
      <c r="B129">
        <f t="shared" si="5"/>
        <v>5.7142857142857143E-3</v>
      </c>
      <c r="C129">
        <f t="shared" si="7"/>
        <v>5.7142857142857143E-3</v>
      </c>
      <c r="D129">
        <f t="shared" si="7"/>
        <v>5.7142857142857143E-3</v>
      </c>
      <c r="E129" t="str">
        <f t="shared" si="7"/>
        <v/>
      </c>
    </row>
    <row r="130" spans="1:5" x14ac:dyDescent="0.3">
      <c r="A130">
        <v>128</v>
      </c>
      <c r="B130">
        <f t="shared" si="5"/>
        <v>5.7142857142857143E-3</v>
      </c>
      <c r="C130">
        <f t="shared" si="7"/>
        <v>5.7142857142857143E-3</v>
      </c>
      <c r="D130">
        <f t="shared" si="7"/>
        <v>5.7142857142857143E-3</v>
      </c>
      <c r="E130" t="str">
        <f t="shared" si="7"/>
        <v/>
      </c>
    </row>
    <row r="131" spans="1:5" x14ac:dyDescent="0.3">
      <c r="A131">
        <v>129</v>
      </c>
      <c r="B131">
        <f t="shared" ref="B131:B177" si="8">1/$A$1</f>
        <v>5.7142857142857143E-3</v>
      </c>
      <c r="C131">
        <f t="shared" ref="C131:E162" si="9">IF($A131&gt;=C$1,$B131,"")</f>
        <v>5.7142857142857143E-3</v>
      </c>
      <c r="D131">
        <f t="shared" si="9"/>
        <v>5.7142857142857143E-3</v>
      </c>
      <c r="E131" t="str">
        <f t="shared" si="9"/>
        <v/>
      </c>
    </row>
    <row r="132" spans="1:5" x14ac:dyDescent="0.3">
      <c r="A132">
        <v>130</v>
      </c>
      <c r="B132">
        <f t="shared" si="8"/>
        <v>5.7142857142857143E-3</v>
      </c>
      <c r="C132">
        <f t="shared" si="9"/>
        <v>5.7142857142857143E-3</v>
      </c>
      <c r="D132">
        <f t="shared" si="9"/>
        <v>5.7142857142857143E-3</v>
      </c>
      <c r="E132" t="str">
        <f t="shared" si="9"/>
        <v/>
      </c>
    </row>
    <row r="133" spans="1:5" x14ac:dyDescent="0.3">
      <c r="A133">
        <v>131</v>
      </c>
      <c r="B133">
        <f t="shared" si="8"/>
        <v>5.7142857142857143E-3</v>
      </c>
      <c r="C133">
        <f t="shared" si="9"/>
        <v>5.7142857142857143E-3</v>
      </c>
      <c r="D133">
        <f t="shared" si="9"/>
        <v>5.7142857142857143E-3</v>
      </c>
      <c r="E133" t="str">
        <f t="shared" si="9"/>
        <v/>
      </c>
    </row>
    <row r="134" spans="1:5" x14ac:dyDescent="0.3">
      <c r="A134">
        <v>132</v>
      </c>
      <c r="B134">
        <f t="shared" si="8"/>
        <v>5.7142857142857143E-3</v>
      </c>
      <c r="C134">
        <f t="shared" si="9"/>
        <v>5.7142857142857143E-3</v>
      </c>
      <c r="D134">
        <f t="shared" si="9"/>
        <v>5.7142857142857143E-3</v>
      </c>
      <c r="E134" t="str">
        <f t="shared" si="9"/>
        <v/>
      </c>
    </row>
    <row r="135" spans="1:5" x14ac:dyDescent="0.3">
      <c r="A135">
        <v>133</v>
      </c>
      <c r="B135">
        <f t="shared" si="8"/>
        <v>5.7142857142857143E-3</v>
      </c>
      <c r="C135">
        <f t="shared" si="9"/>
        <v>5.7142857142857143E-3</v>
      </c>
      <c r="D135">
        <f t="shared" si="9"/>
        <v>5.7142857142857143E-3</v>
      </c>
      <c r="E135" t="str">
        <f t="shared" si="9"/>
        <v/>
      </c>
    </row>
    <row r="136" spans="1:5" x14ac:dyDescent="0.3">
      <c r="A136">
        <v>134</v>
      </c>
      <c r="B136">
        <f t="shared" si="8"/>
        <v>5.7142857142857143E-3</v>
      </c>
      <c r="C136">
        <f t="shared" si="9"/>
        <v>5.7142857142857143E-3</v>
      </c>
      <c r="D136">
        <f t="shared" si="9"/>
        <v>5.7142857142857143E-3</v>
      </c>
      <c r="E136" t="str">
        <f t="shared" si="9"/>
        <v/>
      </c>
    </row>
    <row r="137" spans="1:5" x14ac:dyDescent="0.3">
      <c r="A137">
        <v>135</v>
      </c>
      <c r="B137">
        <f t="shared" si="8"/>
        <v>5.7142857142857143E-3</v>
      </c>
      <c r="C137">
        <f t="shared" si="9"/>
        <v>5.7142857142857143E-3</v>
      </c>
      <c r="D137">
        <f t="shared" si="9"/>
        <v>5.7142857142857143E-3</v>
      </c>
      <c r="E137" t="str">
        <f t="shared" si="9"/>
        <v/>
      </c>
    </row>
    <row r="138" spans="1:5" x14ac:dyDescent="0.3">
      <c r="A138">
        <v>136</v>
      </c>
      <c r="B138">
        <f t="shared" si="8"/>
        <v>5.7142857142857143E-3</v>
      </c>
      <c r="C138">
        <f t="shared" si="9"/>
        <v>5.7142857142857143E-3</v>
      </c>
      <c r="D138">
        <f t="shared" si="9"/>
        <v>5.7142857142857143E-3</v>
      </c>
      <c r="E138" t="str">
        <f t="shared" si="9"/>
        <v/>
      </c>
    </row>
    <row r="139" spans="1:5" x14ac:dyDescent="0.3">
      <c r="A139">
        <v>137</v>
      </c>
      <c r="B139">
        <f t="shared" si="8"/>
        <v>5.7142857142857143E-3</v>
      </c>
      <c r="C139">
        <f t="shared" si="9"/>
        <v>5.7142857142857143E-3</v>
      </c>
      <c r="D139">
        <f t="shared" si="9"/>
        <v>5.7142857142857143E-3</v>
      </c>
      <c r="E139" t="str">
        <f t="shared" si="9"/>
        <v/>
      </c>
    </row>
    <row r="140" spans="1:5" x14ac:dyDescent="0.3">
      <c r="A140">
        <v>138</v>
      </c>
      <c r="B140">
        <f t="shared" si="8"/>
        <v>5.7142857142857143E-3</v>
      </c>
      <c r="C140">
        <f t="shared" si="9"/>
        <v>5.7142857142857143E-3</v>
      </c>
      <c r="D140">
        <f t="shared" si="9"/>
        <v>5.7142857142857143E-3</v>
      </c>
      <c r="E140" t="str">
        <f t="shared" si="9"/>
        <v/>
      </c>
    </row>
    <row r="141" spans="1:5" x14ac:dyDescent="0.3">
      <c r="A141">
        <v>139</v>
      </c>
      <c r="B141">
        <f t="shared" si="8"/>
        <v>5.7142857142857143E-3</v>
      </c>
      <c r="C141">
        <f t="shared" si="9"/>
        <v>5.7142857142857143E-3</v>
      </c>
      <c r="D141">
        <f t="shared" si="9"/>
        <v>5.7142857142857143E-3</v>
      </c>
      <c r="E141" t="str">
        <f t="shared" si="9"/>
        <v/>
      </c>
    </row>
    <row r="142" spans="1:5" x14ac:dyDescent="0.3">
      <c r="A142">
        <v>140</v>
      </c>
      <c r="B142">
        <f t="shared" si="8"/>
        <v>5.7142857142857143E-3</v>
      </c>
      <c r="C142">
        <f t="shared" si="9"/>
        <v>5.7142857142857143E-3</v>
      </c>
      <c r="D142">
        <f t="shared" si="9"/>
        <v>5.7142857142857143E-3</v>
      </c>
      <c r="E142" t="str">
        <f t="shared" si="9"/>
        <v/>
      </c>
    </row>
    <row r="143" spans="1:5" x14ac:dyDescent="0.3">
      <c r="A143">
        <v>141</v>
      </c>
      <c r="B143">
        <f t="shared" si="8"/>
        <v>5.7142857142857143E-3</v>
      </c>
      <c r="C143">
        <f t="shared" si="9"/>
        <v>5.7142857142857143E-3</v>
      </c>
      <c r="D143">
        <f t="shared" si="9"/>
        <v>5.7142857142857143E-3</v>
      </c>
      <c r="E143" t="str">
        <f t="shared" si="9"/>
        <v/>
      </c>
    </row>
    <row r="144" spans="1:5" x14ac:dyDescent="0.3">
      <c r="A144">
        <v>142</v>
      </c>
      <c r="B144">
        <f t="shared" si="8"/>
        <v>5.7142857142857143E-3</v>
      </c>
      <c r="C144">
        <f t="shared" si="9"/>
        <v>5.7142857142857143E-3</v>
      </c>
      <c r="D144">
        <f t="shared" si="9"/>
        <v>5.7142857142857143E-3</v>
      </c>
      <c r="E144" t="str">
        <f t="shared" si="9"/>
        <v/>
      </c>
    </row>
    <row r="145" spans="1:5" x14ac:dyDescent="0.3">
      <c r="A145">
        <v>143</v>
      </c>
      <c r="B145">
        <f t="shared" si="8"/>
        <v>5.7142857142857143E-3</v>
      </c>
      <c r="C145">
        <f t="shared" si="9"/>
        <v>5.7142857142857143E-3</v>
      </c>
      <c r="D145">
        <f t="shared" si="9"/>
        <v>5.7142857142857143E-3</v>
      </c>
      <c r="E145" t="str">
        <f t="shared" si="9"/>
        <v/>
      </c>
    </row>
    <row r="146" spans="1:5" x14ac:dyDescent="0.3">
      <c r="A146">
        <v>144</v>
      </c>
      <c r="B146">
        <f t="shared" si="8"/>
        <v>5.7142857142857143E-3</v>
      </c>
      <c r="C146">
        <f t="shared" si="9"/>
        <v>5.7142857142857143E-3</v>
      </c>
      <c r="D146">
        <f t="shared" si="9"/>
        <v>5.7142857142857143E-3</v>
      </c>
      <c r="E146" t="str">
        <f t="shared" si="9"/>
        <v/>
      </c>
    </row>
    <row r="147" spans="1:5" x14ac:dyDescent="0.3">
      <c r="A147">
        <v>145</v>
      </c>
      <c r="B147">
        <f t="shared" si="8"/>
        <v>5.7142857142857143E-3</v>
      </c>
      <c r="C147">
        <f t="shared" si="9"/>
        <v>5.7142857142857143E-3</v>
      </c>
      <c r="D147">
        <f t="shared" si="9"/>
        <v>5.7142857142857143E-3</v>
      </c>
      <c r="E147">
        <f t="shared" si="9"/>
        <v>5.7142857142857143E-3</v>
      </c>
    </row>
    <row r="148" spans="1:5" x14ac:dyDescent="0.3">
      <c r="A148">
        <v>146</v>
      </c>
      <c r="B148">
        <f t="shared" si="8"/>
        <v>5.7142857142857143E-3</v>
      </c>
      <c r="C148">
        <f t="shared" si="9"/>
        <v>5.7142857142857143E-3</v>
      </c>
      <c r="D148">
        <f t="shared" si="9"/>
        <v>5.7142857142857143E-3</v>
      </c>
      <c r="E148">
        <f t="shared" si="9"/>
        <v>5.7142857142857143E-3</v>
      </c>
    </row>
    <row r="149" spans="1:5" x14ac:dyDescent="0.3">
      <c r="A149">
        <v>147</v>
      </c>
      <c r="B149">
        <f t="shared" si="8"/>
        <v>5.7142857142857143E-3</v>
      </c>
      <c r="C149">
        <f t="shared" si="9"/>
        <v>5.7142857142857143E-3</v>
      </c>
      <c r="D149">
        <f t="shared" si="9"/>
        <v>5.7142857142857143E-3</v>
      </c>
      <c r="E149">
        <f t="shared" si="9"/>
        <v>5.7142857142857143E-3</v>
      </c>
    </row>
    <row r="150" spans="1:5" x14ac:dyDescent="0.3">
      <c r="A150">
        <v>148</v>
      </c>
      <c r="B150">
        <f t="shared" si="8"/>
        <v>5.7142857142857143E-3</v>
      </c>
      <c r="C150">
        <f t="shared" si="9"/>
        <v>5.7142857142857143E-3</v>
      </c>
      <c r="D150">
        <f t="shared" si="9"/>
        <v>5.7142857142857143E-3</v>
      </c>
      <c r="E150">
        <f t="shared" si="9"/>
        <v>5.7142857142857143E-3</v>
      </c>
    </row>
    <row r="151" spans="1:5" x14ac:dyDescent="0.3">
      <c r="A151">
        <v>149</v>
      </c>
      <c r="B151">
        <f t="shared" si="8"/>
        <v>5.7142857142857143E-3</v>
      </c>
      <c r="C151">
        <f t="shared" si="9"/>
        <v>5.7142857142857143E-3</v>
      </c>
      <c r="D151">
        <f t="shared" si="9"/>
        <v>5.7142857142857143E-3</v>
      </c>
      <c r="E151">
        <f t="shared" si="9"/>
        <v>5.7142857142857143E-3</v>
      </c>
    </row>
    <row r="152" spans="1:5" x14ac:dyDescent="0.3">
      <c r="A152">
        <v>150</v>
      </c>
      <c r="B152">
        <f t="shared" si="8"/>
        <v>5.7142857142857143E-3</v>
      </c>
      <c r="C152">
        <f t="shared" si="9"/>
        <v>5.7142857142857143E-3</v>
      </c>
      <c r="D152">
        <f t="shared" si="9"/>
        <v>5.7142857142857143E-3</v>
      </c>
      <c r="E152">
        <f t="shared" si="9"/>
        <v>5.7142857142857143E-3</v>
      </c>
    </row>
    <row r="153" spans="1:5" x14ac:dyDescent="0.3">
      <c r="A153">
        <v>151</v>
      </c>
      <c r="B153">
        <f t="shared" si="8"/>
        <v>5.7142857142857143E-3</v>
      </c>
      <c r="C153">
        <f t="shared" si="9"/>
        <v>5.7142857142857143E-3</v>
      </c>
      <c r="D153">
        <f t="shared" si="9"/>
        <v>5.7142857142857143E-3</v>
      </c>
      <c r="E153">
        <f t="shared" si="9"/>
        <v>5.7142857142857143E-3</v>
      </c>
    </row>
    <row r="154" spans="1:5" x14ac:dyDescent="0.3">
      <c r="A154">
        <v>152</v>
      </c>
      <c r="B154">
        <f t="shared" si="8"/>
        <v>5.7142857142857143E-3</v>
      </c>
      <c r="C154">
        <f t="shared" si="9"/>
        <v>5.7142857142857143E-3</v>
      </c>
      <c r="D154">
        <f t="shared" si="9"/>
        <v>5.7142857142857143E-3</v>
      </c>
      <c r="E154">
        <f t="shared" si="9"/>
        <v>5.7142857142857143E-3</v>
      </c>
    </row>
    <row r="155" spans="1:5" x14ac:dyDescent="0.3">
      <c r="A155">
        <v>153</v>
      </c>
      <c r="B155">
        <f t="shared" si="8"/>
        <v>5.7142857142857143E-3</v>
      </c>
      <c r="C155">
        <f t="shared" si="9"/>
        <v>5.7142857142857143E-3</v>
      </c>
      <c r="D155">
        <f t="shared" si="9"/>
        <v>5.7142857142857143E-3</v>
      </c>
      <c r="E155">
        <f t="shared" si="9"/>
        <v>5.7142857142857143E-3</v>
      </c>
    </row>
    <row r="156" spans="1:5" x14ac:dyDescent="0.3">
      <c r="A156">
        <v>154</v>
      </c>
      <c r="B156">
        <f t="shared" si="8"/>
        <v>5.7142857142857143E-3</v>
      </c>
      <c r="C156">
        <f t="shared" si="9"/>
        <v>5.7142857142857143E-3</v>
      </c>
      <c r="D156">
        <f t="shared" si="9"/>
        <v>5.7142857142857143E-3</v>
      </c>
      <c r="E156">
        <f t="shared" si="9"/>
        <v>5.7142857142857143E-3</v>
      </c>
    </row>
    <row r="157" spans="1:5" x14ac:dyDescent="0.3">
      <c r="A157">
        <v>155</v>
      </c>
      <c r="B157">
        <f t="shared" si="8"/>
        <v>5.7142857142857143E-3</v>
      </c>
      <c r="C157">
        <f t="shared" si="9"/>
        <v>5.7142857142857143E-3</v>
      </c>
      <c r="D157">
        <f t="shared" si="9"/>
        <v>5.7142857142857143E-3</v>
      </c>
      <c r="E157">
        <f t="shared" si="9"/>
        <v>5.7142857142857143E-3</v>
      </c>
    </row>
    <row r="158" spans="1:5" x14ac:dyDescent="0.3">
      <c r="A158">
        <v>156</v>
      </c>
      <c r="B158">
        <f t="shared" si="8"/>
        <v>5.7142857142857143E-3</v>
      </c>
      <c r="C158">
        <f t="shared" si="9"/>
        <v>5.7142857142857143E-3</v>
      </c>
      <c r="D158">
        <f t="shared" si="9"/>
        <v>5.7142857142857143E-3</v>
      </c>
      <c r="E158">
        <f t="shared" si="9"/>
        <v>5.7142857142857143E-3</v>
      </c>
    </row>
    <row r="159" spans="1:5" x14ac:dyDescent="0.3">
      <c r="A159">
        <v>157</v>
      </c>
      <c r="B159">
        <f t="shared" si="8"/>
        <v>5.7142857142857143E-3</v>
      </c>
      <c r="C159">
        <f t="shared" si="9"/>
        <v>5.7142857142857143E-3</v>
      </c>
      <c r="D159">
        <f t="shared" si="9"/>
        <v>5.7142857142857143E-3</v>
      </c>
      <c r="E159">
        <f t="shared" si="9"/>
        <v>5.7142857142857143E-3</v>
      </c>
    </row>
    <row r="160" spans="1:5" x14ac:dyDescent="0.3">
      <c r="A160">
        <v>158</v>
      </c>
      <c r="B160">
        <f t="shared" si="8"/>
        <v>5.7142857142857143E-3</v>
      </c>
      <c r="C160">
        <f t="shared" si="9"/>
        <v>5.7142857142857143E-3</v>
      </c>
      <c r="D160">
        <f t="shared" si="9"/>
        <v>5.7142857142857143E-3</v>
      </c>
      <c r="E160">
        <f t="shared" si="9"/>
        <v>5.7142857142857143E-3</v>
      </c>
    </row>
    <row r="161" spans="1:5" x14ac:dyDescent="0.3">
      <c r="A161">
        <v>159</v>
      </c>
      <c r="B161">
        <f t="shared" si="8"/>
        <v>5.7142857142857143E-3</v>
      </c>
      <c r="C161">
        <f t="shared" si="9"/>
        <v>5.7142857142857143E-3</v>
      </c>
      <c r="D161">
        <f t="shared" si="9"/>
        <v>5.7142857142857143E-3</v>
      </c>
      <c r="E161">
        <f t="shared" si="9"/>
        <v>5.7142857142857143E-3</v>
      </c>
    </row>
    <row r="162" spans="1:5" x14ac:dyDescent="0.3">
      <c r="A162">
        <v>160</v>
      </c>
      <c r="B162">
        <f t="shared" si="8"/>
        <v>5.7142857142857143E-3</v>
      </c>
      <c r="C162">
        <f t="shared" si="9"/>
        <v>5.7142857142857143E-3</v>
      </c>
      <c r="D162">
        <f t="shared" si="9"/>
        <v>5.7142857142857143E-3</v>
      </c>
      <c r="E162">
        <f t="shared" si="9"/>
        <v>5.7142857142857143E-3</v>
      </c>
    </row>
    <row r="163" spans="1:5" x14ac:dyDescent="0.3">
      <c r="A163">
        <v>161</v>
      </c>
      <c r="B163">
        <f t="shared" si="8"/>
        <v>5.7142857142857143E-3</v>
      </c>
      <c r="C163">
        <f t="shared" ref="C163:E177" si="10">IF($A163&gt;=C$1,$B163,"")</f>
        <v>5.7142857142857143E-3</v>
      </c>
      <c r="D163">
        <f t="shared" si="10"/>
        <v>5.7142857142857143E-3</v>
      </c>
      <c r="E163">
        <f t="shared" si="10"/>
        <v>5.7142857142857143E-3</v>
      </c>
    </row>
    <row r="164" spans="1:5" x14ac:dyDescent="0.3">
      <c r="A164">
        <v>162</v>
      </c>
      <c r="B164">
        <f t="shared" si="8"/>
        <v>5.7142857142857143E-3</v>
      </c>
      <c r="C164">
        <f t="shared" si="10"/>
        <v>5.7142857142857143E-3</v>
      </c>
      <c r="D164">
        <f t="shared" si="10"/>
        <v>5.7142857142857143E-3</v>
      </c>
      <c r="E164">
        <f t="shared" si="10"/>
        <v>5.7142857142857143E-3</v>
      </c>
    </row>
    <row r="165" spans="1:5" x14ac:dyDescent="0.3">
      <c r="A165">
        <v>163</v>
      </c>
      <c r="B165">
        <f t="shared" si="8"/>
        <v>5.7142857142857143E-3</v>
      </c>
      <c r="C165">
        <f t="shared" si="10"/>
        <v>5.7142857142857143E-3</v>
      </c>
      <c r="D165">
        <f t="shared" si="10"/>
        <v>5.7142857142857143E-3</v>
      </c>
      <c r="E165">
        <f t="shared" si="10"/>
        <v>5.7142857142857143E-3</v>
      </c>
    </row>
    <row r="166" spans="1:5" x14ac:dyDescent="0.3">
      <c r="A166">
        <v>164</v>
      </c>
      <c r="B166">
        <f t="shared" si="8"/>
        <v>5.7142857142857143E-3</v>
      </c>
      <c r="C166">
        <f t="shared" si="10"/>
        <v>5.7142857142857143E-3</v>
      </c>
      <c r="D166">
        <f t="shared" si="10"/>
        <v>5.7142857142857143E-3</v>
      </c>
      <c r="E166">
        <f t="shared" si="10"/>
        <v>5.7142857142857143E-3</v>
      </c>
    </row>
    <row r="167" spans="1:5" x14ac:dyDescent="0.3">
      <c r="A167">
        <v>165</v>
      </c>
      <c r="B167">
        <f t="shared" si="8"/>
        <v>5.7142857142857143E-3</v>
      </c>
      <c r="C167">
        <f t="shared" si="10"/>
        <v>5.7142857142857143E-3</v>
      </c>
      <c r="D167">
        <f t="shared" si="10"/>
        <v>5.7142857142857143E-3</v>
      </c>
      <c r="E167">
        <f t="shared" si="10"/>
        <v>5.7142857142857143E-3</v>
      </c>
    </row>
    <row r="168" spans="1:5" x14ac:dyDescent="0.3">
      <c r="A168">
        <v>166</v>
      </c>
      <c r="B168">
        <f t="shared" si="8"/>
        <v>5.7142857142857143E-3</v>
      </c>
      <c r="C168">
        <f t="shared" si="10"/>
        <v>5.7142857142857143E-3</v>
      </c>
      <c r="D168">
        <f t="shared" si="10"/>
        <v>5.7142857142857143E-3</v>
      </c>
      <c r="E168">
        <f t="shared" si="10"/>
        <v>5.7142857142857143E-3</v>
      </c>
    </row>
    <row r="169" spans="1:5" x14ac:dyDescent="0.3">
      <c r="A169">
        <v>167</v>
      </c>
      <c r="B169">
        <f t="shared" si="8"/>
        <v>5.7142857142857143E-3</v>
      </c>
      <c r="C169">
        <f t="shared" si="10"/>
        <v>5.7142857142857143E-3</v>
      </c>
      <c r="D169">
        <f t="shared" si="10"/>
        <v>5.7142857142857143E-3</v>
      </c>
      <c r="E169">
        <f t="shared" si="10"/>
        <v>5.7142857142857143E-3</v>
      </c>
    </row>
    <row r="170" spans="1:5" x14ac:dyDescent="0.3">
      <c r="A170">
        <v>168</v>
      </c>
      <c r="B170">
        <f t="shared" si="8"/>
        <v>5.7142857142857143E-3</v>
      </c>
      <c r="C170">
        <f t="shared" si="10"/>
        <v>5.7142857142857143E-3</v>
      </c>
      <c r="D170">
        <f t="shared" si="10"/>
        <v>5.7142857142857143E-3</v>
      </c>
      <c r="E170">
        <f t="shared" si="10"/>
        <v>5.7142857142857143E-3</v>
      </c>
    </row>
    <row r="171" spans="1:5" x14ac:dyDescent="0.3">
      <c r="A171">
        <v>169</v>
      </c>
      <c r="B171">
        <f t="shared" si="8"/>
        <v>5.7142857142857143E-3</v>
      </c>
      <c r="C171">
        <f t="shared" si="10"/>
        <v>5.7142857142857143E-3</v>
      </c>
      <c r="D171">
        <f t="shared" si="10"/>
        <v>5.7142857142857143E-3</v>
      </c>
      <c r="E171">
        <f t="shared" si="10"/>
        <v>5.7142857142857143E-3</v>
      </c>
    </row>
    <row r="172" spans="1:5" x14ac:dyDescent="0.3">
      <c r="A172">
        <v>170</v>
      </c>
      <c r="B172">
        <f t="shared" si="8"/>
        <v>5.7142857142857143E-3</v>
      </c>
      <c r="C172">
        <f t="shared" si="10"/>
        <v>5.7142857142857143E-3</v>
      </c>
      <c r="D172">
        <f t="shared" si="10"/>
        <v>5.7142857142857143E-3</v>
      </c>
      <c r="E172">
        <f t="shared" si="10"/>
        <v>5.7142857142857143E-3</v>
      </c>
    </row>
    <row r="173" spans="1:5" x14ac:dyDescent="0.3">
      <c r="A173">
        <v>171</v>
      </c>
      <c r="B173">
        <f t="shared" si="8"/>
        <v>5.7142857142857143E-3</v>
      </c>
      <c r="C173">
        <f t="shared" si="10"/>
        <v>5.7142857142857143E-3</v>
      </c>
      <c r="D173">
        <f t="shared" si="10"/>
        <v>5.7142857142857143E-3</v>
      </c>
      <c r="E173">
        <f t="shared" si="10"/>
        <v>5.7142857142857143E-3</v>
      </c>
    </row>
    <row r="174" spans="1:5" x14ac:dyDescent="0.3">
      <c r="A174">
        <v>172</v>
      </c>
      <c r="B174">
        <f t="shared" si="8"/>
        <v>5.7142857142857143E-3</v>
      </c>
      <c r="C174">
        <f t="shared" si="10"/>
        <v>5.7142857142857143E-3</v>
      </c>
      <c r="D174">
        <f t="shared" si="10"/>
        <v>5.7142857142857143E-3</v>
      </c>
      <c r="E174">
        <f t="shared" si="10"/>
        <v>5.7142857142857143E-3</v>
      </c>
    </row>
    <row r="175" spans="1:5" x14ac:dyDescent="0.3">
      <c r="A175">
        <v>173</v>
      </c>
      <c r="B175">
        <f t="shared" si="8"/>
        <v>5.7142857142857143E-3</v>
      </c>
      <c r="C175">
        <f t="shared" si="10"/>
        <v>5.7142857142857143E-3</v>
      </c>
      <c r="D175">
        <f t="shared" si="10"/>
        <v>5.7142857142857143E-3</v>
      </c>
      <c r="E175">
        <f t="shared" si="10"/>
        <v>5.7142857142857143E-3</v>
      </c>
    </row>
    <row r="176" spans="1:5" x14ac:dyDescent="0.3">
      <c r="A176">
        <v>174</v>
      </c>
      <c r="B176">
        <f t="shared" si="8"/>
        <v>5.7142857142857143E-3</v>
      </c>
      <c r="C176">
        <f t="shared" si="10"/>
        <v>5.7142857142857143E-3</v>
      </c>
      <c r="D176">
        <f t="shared" si="10"/>
        <v>5.7142857142857143E-3</v>
      </c>
      <c r="E176">
        <f t="shared" si="10"/>
        <v>5.7142857142857143E-3</v>
      </c>
    </row>
    <row r="177" spans="1:5" x14ac:dyDescent="0.3">
      <c r="A177">
        <v>175</v>
      </c>
      <c r="B177">
        <f t="shared" si="8"/>
        <v>5.7142857142857143E-3</v>
      </c>
      <c r="C177">
        <f t="shared" si="10"/>
        <v>5.7142857142857143E-3</v>
      </c>
      <c r="D177">
        <f t="shared" si="10"/>
        <v>5.7142857142857143E-3</v>
      </c>
      <c r="E177">
        <f t="shared" si="10"/>
        <v>5.7142857142857143E-3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="83" zoomScaleNormal="83" workbookViewId="0">
      <selection activeCell="Z6" sqref="Z6"/>
    </sheetView>
  </sheetViews>
  <sheetFormatPr defaultRowHeight="14.4" x14ac:dyDescent="0.3"/>
  <cols>
    <col min="6" max="10" width="5.6640625" customWidth="1"/>
    <col min="11" max="12" width="8" customWidth="1"/>
    <col min="13" max="13" width="5.6640625" customWidth="1"/>
    <col min="23" max="23" width="2" bestFit="1" customWidth="1"/>
  </cols>
  <sheetData>
    <row r="1" spans="1:24" x14ac:dyDescent="0.3">
      <c r="A1" s="1" t="s">
        <v>65</v>
      </c>
      <c r="B1" s="1" t="s">
        <v>66</v>
      </c>
      <c r="F1" s="1" t="s">
        <v>5</v>
      </c>
      <c r="G1" s="1" t="s">
        <v>4</v>
      </c>
      <c r="H1" s="1" t="s">
        <v>3</v>
      </c>
      <c r="I1" s="1"/>
      <c r="J1" s="1" t="s">
        <v>29</v>
      </c>
      <c r="K1" s="1" t="s">
        <v>28</v>
      </c>
      <c r="L1" t="str">
        <f>"P(x≥"&amp;R2&amp;"}"</f>
        <v>P(x≥112.499999984375}</v>
      </c>
      <c r="M1" s="1"/>
      <c r="N1" t="s">
        <v>25</v>
      </c>
      <c r="V1">
        <v>0</v>
      </c>
      <c r="W1" t="s">
        <v>27</v>
      </c>
      <c r="X1" s="20">
        <v>175</v>
      </c>
    </row>
    <row r="2" spans="1:24" x14ac:dyDescent="0.3">
      <c r="A2" s="1">
        <v>15</v>
      </c>
      <c r="B2" s="1">
        <v>135</v>
      </c>
      <c r="F2" s="1">
        <v>0</v>
      </c>
      <c r="G2" s="1">
        <f>$B$14+$C$13*F2</f>
        <v>175</v>
      </c>
      <c r="H2" s="1">
        <f>F2*G2</f>
        <v>0</v>
      </c>
      <c r="I2" s="1"/>
      <c r="J2" s="1">
        <v>0</v>
      </c>
      <c r="K2" s="1">
        <f t="shared" ref="K2:K33" si="0">$O$3</f>
        <v>5.7142857142857143E-3</v>
      </c>
      <c r="L2" s="1" t="str">
        <f t="shared" ref="L2:L33" si="1">IF(J2&gt;=$R$2,K2," ")</f>
        <v xml:space="preserve"> </v>
      </c>
      <c r="M2" s="1"/>
      <c r="N2" t="s">
        <v>26</v>
      </c>
      <c r="O2">
        <f>1/(X1-V1)</f>
        <v>5.7142857142857143E-3</v>
      </c>
      <c r="Q2" t="s">
        <v>30</v>
      </c>
      <c r="R2">
        <v>112.49999998437499</v>
      </c>
    </row>
    <row r="3" spans="1:24" x14ac:dyDescent="0.3">
      <c r="A3" s="1">
        <v>20</v>
      </c>
      <c r="B3" s="1">
        <v>130</v>
      </c>
      <c r="F3" s="1">
        <v>1</v>
      </c>
      <c r="G3" s="1">
        <f t="shared" ref="G3:G66" si="2">$B$14+$C$13*F3</f>
        <v>172.5</v>
      </c>
      <c r="H3" s="1">
        <f t="shared" ref="H3:H66" si="3">F3*G3</f>
        <v>172.5</v>
      </c>
      <c r="I3" s="1"/>
      <c r="J3" s="1">
        <v>1</v>
      </c>
      <c r="K3" s="1">
        <f t="shared" si="0"/>
        <v>5.7142857142857143E-3</v>
      </c>
      <c r="L3" s="1" t="str">
        <f t="shared" si="1"/>
        <v xml:space="preserve"> </v>
      </c>
      <c r="M3" s="1"/>
      <c r="N3">
        <f>V1</f>
        <v>0</v>
      </c>
      <c r="O3">
        <f>$O$2</f>
        <v>5.7142857142857143E-3</v>
      </c>
      <c r="Q3" t="str">
        <f>L1&amp;"="</f>
        <v>P(x≥112.499999984375}=</v>
      </c>
      <c r="R3">
        <f>O2*(N4-R2)</f>
        <v>0.3571428572321429</v>
      </c>
    </row>
    <row r="4" spans="1:24" x14ac:dyDescent="0.3">
      <c r="A4" s="1">
        <v>32</v>
      </c>
      <c r="B4" s="1">
        <v>89</v>
      </c>
      <c r="F4" s="1">
        <v>2</v>
      </c>
      <c r="G4" s="1">
        <f t="shared" si="2"/>
        <v>170</v>
      </c>
      <c r="H4" s="1">
        <f t="shared" si="3"/>
        <v>340</v>
      </c>
      <c r="I4" s="1"/>
      <c r="J4" s="1">
        <v>2</v>
      </c>
      <c r="K4" s="1">
        <f t="shared" si="0"/>
        <v>5.7142857142857143E-3</v>
      </c>
      <c r="L4" s="1" t="str">
        <f t="shared" si="1"/>
        <v xml:space="preserve"> </v>
      </c>
      <c r="M4" s="1"/>
      <c r="N4">
        <f>X1</f>
        <v>175</v>
      </c>
      <c r="O4">
        <f>$O$2</f>
        <v>5.7142857142857143E-3</v>
      </c>
      <c r="Q4" t="s">
        <v>32</v>
      </c>
    </row>
    <row r="5" spans="1:24" x14ac:dyDescent="0.3">
      <c r="A5" s="1">
        <v>45</v>
      </c>
      <c r="B5" s="1">
        <v>62</v>
      </c>
      <c r="F5" s="1">
        <v>3</v>
      </c>
      <c r="G5" s="1">
        <f t="shared" si="2"/>
        <v>167.5</v>
      </c>
      <c r="H5" s="1">
        <f t="shared" si="3"/>
        <v>502.5</v>
      </c>
      <c r="I5" s="1"/>
      <c r="J5" s="1">
        <v>3</v>
      </c>
      <c r="K5" s="1">
        <f t="shared" si="0"/>
        <v>5.7142857142857143E-3</v>
      </c>
      <c r="L5" s="1" t="str">
        <f t="shared" si="1"/>
        <v xml:space="preserve"> </v>
      </c>
      <c r="M5" s="1"/>
      <c r="O5" t="s">
        <v>31</v>
      </c>
    </row>
    <row r="6" spans="1:24" x14ac:dyDescent="0.3">
      <c r="A6" s="1">
        <v>50</v>
      </c>
      <c r="B6" s="1">
        <v>60</v>
      </c>
      <c r="F6" s="1">
        <v>4</v>
      </c>
      <c r="G6" s="1">
        <f t="shared" si="2"/>
        <v>165</v>
      </c>
      <c r="H6" s="1">
        <f t="shared" si="3"/>
        <v>660</v>
      </c>
      <c r="I6" s="1"/>
      <c r="J6" s="1">
        <v>4</v>
      </c>
      <c r="K6" s="1">
        <f t="shared" si="0"/>
        <v>5.7142857142857143E-3</v>
      </c>
      <c r="L6" s="1" t="str">
        <f t="shared" si="1"/>
        <v xml:space="preserve"> </v>
      </c>
      <c r="M6" s="1"/>
      <c r="O6" t="s">
        <v>33</v>
      </c>
      <c r="S6">
        <f>R2*R3</f>
        <v>40.178571433035714</v>
      </c>
    </row>
    <row r="7" spans="1:24" x14ac:dyDescent="0.3">
      <c r="A7" s="1">
        <v>55</v>
      </c>
      <c r="B7" s="1">
        <v>31.6</v>
      </c>
      <c r="F7" s="1">
        <v>5</v>
      </c>
      <c r="G7" s="1">
        <f t="shared" si="2"/>
        <v>162.5</v>
      </c>
      <c r="H7" s="1">
        <f t="shared" si="3"/>
        <v>812.5</v>
      </c>
      <c r="I7" s="1"/>
      <c r="J7" s="1">
        <v>5</v>
      </c>
      <c r="K7" s="1">
        <f t="shared" si="0"/>
        <v>5.7142857142857143E-3</v>
      </c>
      <c r="L7" s="1" t="str">
        <f t="shared" si="1"/>
        <v xml:space="preserve"> </v>
      </c>
      <c r="M7" s="1"/>
      <c r="O7" t="s">
        <v>34</v>
      </c>
      <c r="R7" t="s">
        <v>35</v>
      </c>
      <c r="S7">
        <v>50</v>
      </c>
    </row>
    <row r="8" spans="1:24" x14ac:dyDescent="0.3">
      <c r="A8" s="1">
        <v>60</v>
      </c>
      <c r="B8" s="1">
        <v>28.4</v>
      </c>
      <c r="F8" s="1">
        <v>6</v>
      </c>
      <c r="G8" s="1">
        <f t="shared" si="2"/>
        <v>160</v>
      </c>
      <c r="H8" s="1">
        <f t="shared" si="3"/>
        <v>960</v>
      </c>
      <c r="I8" s="1"/>
      <c r="J8" s="1">
        <v>6</v>
      </c>
      <c r="K8" s="1">
        <f t="shared" si="0"/>
        <v>5.7142857142857143E-3</v>
      </c>
      <c r="L8" s="1" t="str">
        <f t="shared" si="1"/>
        <v xml:space="preserve"> </v>
      </c>
      <c r="M8" s="1"/>
      <c r="S8">
        <f>(R2-S7)*R3</f>
        <v>22.321428571428573</v>
      </c>
    </row>
    <row r="9" spans="1:24" x14ac:dyDescent="0.3">
      <c r="A9" s="1">
        <v>65</v>
      </c>
      <c r="B9" s="1">
        <v>9</v>
      </c>
      <c r="F9" s="1">
        <v>7</v>
      </c>
      <c r="G9" s="1">
        <f t="shared" si="2"/>
        <v>157.5</v>
      </c>
      <c r="H9" s="1">
        <f t="shared" si="3"/>
        <v>1102.5</v>
      </c>
      <c r="I9" s="1"/>
      <c r="J9" s="1">
        <v>7</v>
      </c>
      <c r="K9" s="1">
        <f t="shared" si="0"/>
        <v>5.7142857142857143E-3</v>
      </c>
      <c r="L9" s="1" t="str">
        <f t="shared" si="1"/>
        <v xml:space="preserve"> </v>
      </c>
      <c r="M9" s="1"/>
    </row>
    <row r="10" spans="1:24" x14ac:dyDescent="0.3">
      <c r="F10" s="1">
        <v>8</v>
      </c>
      <c r="G10" s="1">
        <f t="shared" si="2"/>
        <v>155</v>
      </c>
      <c r="H10" s="1">
        <f t="shared" si="3"/>
        <v>1240</v>
      </c>
      <c r="I10" s="1"/>
      <c r="J10" s="1">
        <v>8</v>
      </c>
      <c r="K10" s="1">
        <f t="shared" si="0"/>
        <v>5.7142857142857143E-3</v>
      </c>
      <c r="L10" s="1" t="str">
        <f t="shared" si="1"/>
        <v xml:space="preserve"> </v>
      </c>
      <c r="M10" s="1"/>
    </row>
    <row r="11" spans="1:24" ht="15" thickBot="1" x14ac:dyDescent="0.35">
      <c r="A11" t="str">
        <f>A14&amp;" vs. "&amp;A15</f>
        <v>P vs. Q</v>
      </c>
      <c r="F11" s="1">
        <v>9</v>
      </c>
      <c r="G11" s="1">
        <f t="shared" si="2"/>
        <v>152.5</v>
      </c>
      <c r="H11" s="1">
        <f t="shared" si="3"/>
        <v>1372.5</v>
      </c>
      <c r="I11" s="1"/>
      <c r="J11" s="1">
        <v>9</v>
      </c>
      <c r="K11" s="1">
        <f t="shared" si="0"/>
        <v>5.7142857142857143E-3</v>
      </c>
      <c r="L11" s="1" t="str">
        <f t="shared" si="1"/>
        <v xml:space="preserve"> </v>
      </c>
      <c r="M11" s="1"/>
    </row>
    <row r="12" spans="1:24" ht="15" thickBot="1" x14ac:dyDescent="0.35">
      <c r="C12" s="4" t="s">
        <v>7</v>
      </c>
      <c r="F12" s="1">
        <v>10</v>
      </c>
      <c r="G12" s="1">
        <f t="shared" si="2"/>
        <v>150</v>
      </c>
      <c r="H12" s="1">
        <f t="shared" si="3"/>
        <v>1500</v>
      </c>
      <c r="I12" s="1"/>
      <c r="J12" s="1">
        <v>10</v>
      </c>
      <c r="K12" s="1">
        <f t="shared" si="0"/>
        <v>5.7142857142857143E-3</v>
      </c>
      <c r="L12" s="1" t="str">
        <f t="shared" si="1"/>
        <v xml:space="preserve"> </v>
      </c>
      <c r="M12" s="1"/>
    </row>
    <row r="13" spans="1:24" ht="15" thickBot="1" x14ac:dyDescent="0.35">
      <c r="B13" s="3" t="s">
        <v>6</v>
      </c>
      <c r="C13" s="5">
        <f>SLOPE(B2:B9,A2:A9)</f>
        <v>-2.5</v>
      </c>
      <c r="F13" s="1">
        <v>11</v>
      </c>
      <c r="G13" s="1">
        <f t="shared" si="2"/>
        <v>147.5</v>
      </c>
      <c r="H13" s="1">
        <f t="shared" si="3"/>
        <v>1622.5</v>
      </c>
      <c r="I13" s="1"/>
      <c r="J13" s="1">
        <v>11</v>
      </c>
      <c r="K13" s="1">
        <f t="shared" si="0"/>
        <v>5.7142857142857143E-3</v>
      </c>
      <c r="L13" s="1" t="str">
        <f t="shared" si="1"/>
        <v xml:space="preserve"> </v>
      </c>
      <c r="M13" s="1"/>
    </row>
    <row r="14" spans="1:24" ht="15" thickBot="1" x14ac:dyDescent="0.35">
      <c r="A14" s="2" t="s">
        <v>4</v>
      </c>
      <c r="B14" s="6">
        <f>INTERCEPT(B2:B9,A2:A9)</f>
        <v>175</v>
      </c>
      <c r="C14" s="7">
        <v>0</v>
      </c>
      <c r="D14" t="s">
        <v>4</v>
      </c>
      <c r="F14" s="1">
        <v>12</v>
      </c>
      <c r="G14" s="1">
        <f t="shared" si="2"/>
        <v>145</v>
      </c>
      <c r="H14" s="1">
        <f t="shared" si="3"/>
        <v>1740</v>
      </c>
      <c r="I14" s="1"/>
      <c r="J14" s="1">
        <v>12</v>
      </c>
      <c r="K14" s="1">
        <f t="shared" si="0"/>
        <v>5.7142857142857143E-3</v>
      </c>
      <c r="L14" s="1" t="str">
        <f t="shared" si="1"/>
        <v xml:space="preserve"> </v>
      </c>
      <c r="M14" s="1"/>
    </row>
    <row r="15" spans="1:24" ht="15" thickBot="1" x14ac:dyDescent="0.35">
      <c r="A15" s="2" t="s">
        <v>5</v>
      </c>
      <c r="B15" s="8">
        <v>0</v>
      </c>
      <c r="C15" s="9">
        <f>B14/(-C13)</f>
        <v>70</v>
      </c>
      <c r="D15" t="s">
        <v>5</v>
      </c>
      <c r="F15" s="1">
        <v>13</v>
      </c>
      <c r="G15" s="1">
        <f t="shared" si="2"/>
        <v>142.5</v>
      </c>
      <c r="H15" s="1">
        <f t="shared" si="3"/>
        <v>1852.5</v>
      </c>
      <c r="I15" s="1"/>
      <c r="J15" s="1">
        <v>13</v>
      </c>
      <c r="K15" s="1">
        <f t="shared" si="0"/>
        <v>5.7142857142857143E-3</v>
      </c>
      <c r="L15" s="1" t="str">
        <f t="shared" si="1"/>
        <v xml:space="preserve"> </v>
      </c>
      <c r="M15" s="1"/>
    </row>
    <row r="16" spans="1:24" x14ac:dyDescent="0.3">
      <c r="F16" s="1">
        <v>14</v>
      </c>
      <c r="G16" s="1">
        <f t="shared" si="2"/>
        <v>140</v>
      </c>
      <c r="H16" s="1">
        <f t="shared" si="3"/>
        <v>1960</v>
      </c>
      <c r="I16" s="1"/>
      <c r="J16" s="1">
        <v>14</v>
      </c>
      <c r="K16" s="1">
        <f t="shared" si="0"/>
        <v>5.7142857142857143E-3</v>
      </c>
      <c r="L16" s="1" t="str">
        <f t="shared" si="1"/>
        <v xml:space="preserve"> </v>
      </c>
      <c r="M16" s="1"/>
    </row>
    <row r="17" spans="1:19" x14ac:dyDescent="0.3">
      <c r="B17" t="str">
        <f>A14&amp;"="&amp;B14&amp;C13&amp;A15</f>
        <v>P=175-2.5Q</v>
      </c>
      <c r="F17" s="1">
        <v>15</v>
      </c>
      <c r="G17" s="1">
        <f t="shared" si="2"/>
        <v>137.5</v>
      </c>
      <c r="H17" s="1">
        <f t="shared" si="3"/>
        <v>2062.5</v>
      </c>
      <c r="I17" s="1"/>
      <c r="J17" s="1">
        <v>15</v>
      </c>
      <c r="K17" s="1">
        <f t="shared" si="0"/>
        <v>5.7142857142857143E-3</v>
      </c>
      <c r="L17" s="1" t="str">
        <f t="shared" si="1"/>
        <v xml:space="preserve"> </v>
      </c>
      <c r="M17" s="1"/>
    </row>
    <row r="18" spans="1:19" x14ac:dyDescent="0.3">
      <c r="A18" t="str">
        <f>G1&amp;" vs. "&amp;$F$1</f>
        <v>P vs. Q</v>
      </c>
      <c r="B18" t="str">
        <f>H1&amp;" vs. "&amp;$F$1</f>
        <v>R vs. Q</v>
      </c>
      <c r="F18" s="1">
        <v>16</v>
      </c>
      <c r="G18" s="1">
        <f t="shared" si="2"/>
        <v>135</v>
      </c>
      <c r="H18" s="1">
        <f t="shared" si="3"/>
        <v>2160</v>
      </c>
      <c r="I18" s="1"/>
      <c r="J18" s="1">
        <v>16</v>
      </c>
      <c r="K18" s="1">
        <f t="shared" si="0"/>
        <v>5.7142857142857143E-3</v>
      </c>
      <c r="L18" s="1" t="str">
        <f t="shared" si="1"/>
        <v xml:space="preserve"> </v>
      </c>
      <c r="M18" s="1"/>
    </row>
    <row r="19" spans="1:19" x14ac:dyDescent="0.3">
      <c r="F19" s="1">
        <v>17</v>
      </c>
      <c r="G19" s="1">
        <f t="shared" si="2"/>
        <v>132.5</v>
      </c>
      <c r="H19" s="1">
        <f t="shared" si="3"/>
        <v>2252.5</v>
      </c>
      <c r="I19" s="1"/>
      <c r="J19" s="1">
        <v>17</v>
      </c>
      <c r="K19" s="1">
        <f t="shared" si="0"/>
        <v>5.7142857142857143E-3</v>
      </c>
      <c r="L19" s="1" t="str">
        <f t="shared" si="1"/>
        <v xml:space="preserve"> </v>
      </c>
      <c r="M19" s="1"/>
    </row>
    <row r="20" spans="1:19" x14ac:dyDescent="0.3">
      <c r="F20" s="1">
        <v>18</v>
      </c>
      <c r="G20" s="1">
        <f t="shared" si="2"/>
        <v>130</v>
      </c>
      <c r="H20" s="1">
        <f t="shared" si="3"/>
        <v>2340</v>
      </c>
      <c r="I20" s="1"/>
      <c r="J20" s="1">
        <v>18</v>
      </c>
      <c r="K20" s="1">
        <f t="shared" si="0"/>
        <v>5.7142857142857143E-3</v>
      </c>
      <c r="L20" s="1" t="str">
        <f t="shared" si="1"/>
        <v xml:space="preserve"> </v>
      </c>
      <c r="M20" s="1"/>
    </row>
    <row r="21" spans="1:19" x14ac:dyDescent="0.3">
      <c r="F21" s="1">
        <v>19</v>
      </c>
      <c r="G21" s="1">
        <f t="shared" si="2"/>
        <v>127.5</v>
      </c>
      <c r="H21" s="1">
        <f t="shared" si="3"/>
        <v>2422.5</v>
      </c>
      <c r="I21" s="1"/>
      <c r="J21" s="1">
        <v>19</v>
      </c>
      <c r="K21" s="1">
        <f t="shared" si="0"/>
        <v>5.7142857142857143E-3</v>
      </c>
      <c r="L21" s="1" t="str">
        <f t="shared" si="1"/>
        <v xml:space="preserve"> </v>
      </c>
      <c r="M21" s="1"/>
    </row>
    <row r="22" spans="1:19" x14ac:dyDescent="0.3">
      <c r="F22" s="1">
        <v>20</v>
      </c>
      <c r="G22" s="1">
        <f t="shared" si="2"/>
        <v>125</v>
      </c>
      <c r="H22" s="1">
        <f t="shared" si="3"/>
        <v>2500</v>
      </c>
      <c r="I22" s="1"/>
      <c r="J22" s="1">
        <v>20</v>
      </c>
      <c r="K22" s="1">
        <f t="shared" si="0"/>
        <v>5.7142857142857143E-3</v>
      </c>
      <c r="L22" s="1" t="str">
        <f t="shared" si="1"/>
        <v xml:space="preserve"> </v>
      </c>
      <c r="M22" s="1"/>
    </row>
    <row r="23" spans="1:19" x14ac:dyDescent="0.3">
      <c r="F23" s="1">
        <v>21</v>
      </c>
      <c r="G23" s="1">
        <f t="shared" si="2"/>
        <v>122.5</v>
      </c>
      <c r="H23" s="1">
        <f t="shared" si="3"/>
        <v>2572.5</v>
      </c>
      <c r="I23" s="1"/>
      <c r="J23" s="1">
        <v>21</v>
      </c>
      <c r="K23" s="1">
        <f t="shared" si="0"/>
        <v>5.7142857142857143E-3</v>
      </c>
      <c r="L23" s="1" t="str">
        <f t="shared" si="1"/>
        <v xml:space="preserve"> </v>
      </c>
      <c r="M23" s="1"/>
    </row>
    <row r="24" spans="1:19" x14ac:dyDescent="0.3">
      <c r="F24" s="1">
        <v>22</v>
      </c>
      <c r="G24" s="1">
        <f t="shared" si="2"/>
        <v>120</v>
      </c>
      <c r="H24" s="1">
        <f t="shared" si="3"/>
        <v>2640</v>
      </c>
      <c r="I24" s="1"/>
      <c r="J24" s="1">
        <v>22</v>
      </c>
      <c r="K24" s="1">
        <f t="shared" si="0"/>
        <v>5.7142857142857143E-3</v>
      </c>
      <c r="L24" s="1" t="str">
        <f t="shared" si="1"/>
        <v xml:space="preserve"> </v>
      </c>
      <c r="M24" s="1"/>
      <c r="N24" t="s">
        <v>31</v>
      </c>
    </row>
    <row r="25" spans="1:19" x14ac:dyDescent="0.3">
      <c r="F25" s="1">
        <v>23</v>
      </c>
      <c r="G25" s="1">
        <f t="shared" si="2"/>
        <v>117.5</v>
      </c>
      <c r="H25" s="1">
        <f t="shared" si="3"/>
        <v>2702.5</v>
      </c>
      <c r="I25" s="1"/>
      <c r="J25" s="1">
        <v>23</v>
      </c>
      <c r="K25" s="1">
        <f t="shared" si="0"/>
        <v>5.7142857142857143E-3</v>
      </c>
      <c r="L25" s="1" t="str">
        <f t="shared" si="1"/>
        <v xml:space="preserve"> </v>
      </c>
      <c r="M25" s="1"/>
    </row>
    <row r="26" spans="1:19" x14ac:dyDescent="0.3">
      <c r="F26" s="1">
        <v>24</v>
      </c>
      <c r="G26" s="1">
        <f t="shared" si="2"/>
        <v>115</v>
      </c>
      <c r="H26" s="1">
        <f t="shared" si="3"/>
        <v>2760</v>
      </c>
      <c r="I26" s="1"/>
      <c r="J26" s="1">
        <v>24</v>
      </c>
      <c r="K26" s="1">
        <f t="shared" si="0"/>
        <v>5.7142857142857143E-3</v>
      </c>
      <c r="L26" s="1" t="str">
        <f t="shared" si="1"/>
        <v xml:space="preserve"> </v>
      </c>
      <c r="M26" s="1"/>
      <c r="N26" t="s">
        <v>36</v>
      </c>
      <c r="Q26">
        <f>R3</f>
        <v>0.3571428572321429</v>
      </c>
    </row>
    <row r="27" spans="1:19" x14ac:dyDescent="0.3">
      <c r="F27" s="1">
        <v>25</v>
      </c>
      <c r="G27" s="1">
        <f t="shared" si="2"/>
        <v>112.5</v>
      </c>
      <c r="H27" s="1">
        <f t="shared" si="3"/>
        <v>2812.5</v>
      </c>
      <c r="I27" s="1"/>
      <c r="J27" s="1">
        <v>25</v>
      </c>
      <c r="K27" s="1">
        <f t="shared" si="0"/>
        <v>5.7142857142857143E-3</v>
      </c>
      <c r="L27" s="1" t="str">
        <f t="shared" si="1"/>
        <v xml:space="preserve"> </v>
      </c>
      <c r="M27" s="1"/>
      <c r="N27" t="s">
        <v>37</v>
      </c>
      <c r="O27">
        <f>C15</f>
        <v>70</v>
      </c>
      <c r="P27" t="s">
        <v>38</v>
      </c>
    </row>
    <row r="28" spans="1:19" x14ac:dyDescent="0.3">
      <c r="F28" s="1">
        <v>26</v>
      </c>
      <c r="G28" s="1">
        <f t="shared" si="2"/>
        <v>110</v>
      </c>
      <c r="H28" s="1">
        <f t="shared" si="3"/>
        <v>2860</v>
      </c>
      <c r="I28" s="1"/>
      <c r="J28" s="1">
        <v>26</v>
      </c>
      <c r="K28" s="1">
        <f t="shared" si="0"/>
        <v>5.7142857142857143E-3</v>
      </c>
      <c r="L28" s="1" t="str">
        <f t="shared" si="1"/>
        <v xml:space="preserve"> </v>
      </c>
      <c r="M28" s="1"/>
      <c r="N28" t="s">
        <v>39</v>
      </c>
    </row>
    <row r="29" spans="1:19" x14ac:dyDescent="0.3">
      <c r="F29" s="1">
        <v>27</v>
      </c>
      <c r="G29" s="1">
        <f t="shared" si="2"/>
        <v>107.5</v>
      </c>
      <c r="H29" s="1">
        <f t="shared" si="3"/>
        <v>2902.5</v>
      </c>
      <c r="I29" s="1"/>
      <c r="J29" s="1">
        <v>27</v>
      </c>
      <c r="K29" s="1">
        <f t="shared" si="0"/>
        <v>5.7142857142857143E-3</v>
      </c>
      <c r="L29" s="1" t="str">
        <f t="shared" si="1"/>
        <v xml:space="preserve"> </v>
      </c>
      <c r="M29" s="1"/>
      <c r="N29" t="s">
        <v>40</v>
      </c>
      <c r="P29">
        <f>O27*Q26</f>
        <v>25.000000006250001</v>
      </c>
    </row>
    <row r="30" spans="1:19" x14ac:dyDescent="0.3">
      <c r="F30" s="1">
        <v>28</v>
      </c>
      <c r="G30" s="1">
        <f t="shared" si="2"/>
        <v>105</v>
      </c>
      <c r="H30" s="1">
        <f t="shared" si="3"/>
        <v>2940</v>
      </c>
      <c r="I30" s="1"/>
      <c r="J30" s="1">
        <v>28</v>
      </c>
      <c r="K30" s="1">
        <f t="shared" si="0"/>
        <v>5.7142857142857143E-3</v>
      </c>
      <c r="L30" s="1" t="str">
        <f t="shared" si="1"/>
        <v xml:space="preserve"> </v>
      </c>
      <c r="M30" s="1"/>
      <c r="N30" t="s">
        <v>41</v>
      </c>
      <c r="P30">
        <f>O27*Q26*(1-Q26)</f>
        <v>16.071428573214284</v>
      </c>
    </row>
    <row r="31" spans="1:19" x14ac:dyDescent="0.3">
      <c r="F31" s="1">
        <v>29</v>
      </c>
      <c r="G31" s="1">
        <f t="shared" si="2"/>
        <v>102.5</v>
      </c>
      <c r="H31" s="1">
        <f t="shared" si="3"/>
        <v>2972.5</v>
      </c>
      <c r="I31" s="1"/>
      <c r="J31" s="1">
        <v>29</v>
      </c>
      <c r="K31" s="1">
        <f t="shared" si="0"/>
        <v>5.7142857142857143E-3</v>
      </c>
      <c r="L31" s="1" t="str">
        <f t="shared" si="1"/>
        <v xml:space="preserve"> </v>
      </c>
      <c r="M31" s="1"/>
    </row>
    <row r="32" spans="1:19" x14ac:dyDescent="0.3">
      <c r="F32" s="1">
        <v>30</v>
      </c>
      <c r="G32" s="1">
        <f t="shared" si="2"/>
        <v>100</v>
      </c>
      <c r="H32" s="1">
        <f t="shared" si="3"/>
        <v>3000</v>
      </c>
      <c r="I32" s="1"/>
      <c r="J32" s="1">
        <v>30</v>
      </c>
      <c r="K32" s="1">
        <f t="shared" si="0"/>
        <v>5.7142857142857143E-3</v>
      </c>
      <c r="L32" s="1" t="str">
        <f t="shared" si="1"/>
        <v xml:space="preserve"> </v>
      </c>
      <c r="M32" s="1"/>
      <c r="N32" t="s">
        <v>45</v>
      </c>
      <c r="R32">
        <v>100</v>
      </c>
      <c r="S32" t="s">
        <v>42</v>
      </c>
    </row>
    <row r="33" spans="6:15" x14ac:dyDescent="0.3">
      <c r="F33" s="1">
        <v>31</v>
      </c>
      <c r="G33" s="1">
        <f t="shared" si="2"/>
        <v>97.5</v>
      </c>
      <c r="H33" s="1">
        <f t="shared" si="3"/>
        <v>3022.5</v>
      </c>
      <c r="I33" s="1"/>
      <c r="J33" s="1">
        <v>31</v>
      </c>
      <c r="K33" s="1">
        <f t="shared" si="0"/>
        <v>5.7142857142857143E-3</v>
      </c>
      <c r="L33" s="1" t="str">
        <f t="shared" si="1"/>
        <v xml:space="preserve"> </v>
      </c>
      <c r="M33" s="1"/>
      <c r="N33" t="s">
        <v>46</v>
      </c>
    </row>
    <row r="34" spans="6:15" x14ac:dyDescent="0.3">
      <c r="F34" s="1">
        <v>32</v>
      </c>
      <c r="G34" s="1">
        <f t="shared" si="2"/>
        <v>95</v>
      </c>
      <c r="H34" s="1">
        <f t="shared" si="3"/>
        <v>3040</v>
      </c>
      <c r="I34" s="1"/>
      <c r="J34" s="1">
        <v>32</v>
      </c>
      <c r="K34" s="1">
        <f t="shared" ref="K34:K65" si="4">$O$3</f>
        <v>5.7142857142857143E-3</v>
      </c>
      <c r="L34" s="1" t="str">
        <f t="shared" ref="L34:L65" si="5">IF(J34&gt;=$R$2,K34," ")</f>
        <v xml:space="preserve"> </v>
      </c>
      <c r="M34" s="1"/>
      <c r="N34" t="s">
        <v>43</v>
      </c>
      <c r="O34">
        <f>P29*R32</f>
        <v>2500.0000006250002</v>
      </c>
    </row>
    <row r="35" spans="6:15" x14ac:dyDescent="0.3">
      <c r="F35" s="1">
        <v>33</v>
      </c>
      <c r="G35" s="1">
        <f t="shared" si="2"/>
        <v>92.5</v>
      </c>
      <c r="H35" s="1">
        <f t="shared" si="3"/>
        <v>3052.5</v>
      </c>
      <c r="I35" s="1"/>
      <c r="J35" s="1">
        <v>33</v>
      </c>
      <c r="K35" s="1">
        <f t="shared" si="4"/>
        <v>5.7142857142857143E-3</v>
      </c>
      <c r="L35" s="1" t="str">
        <f t="shared" si="5"/>
        <v xml:space="preserve"> </v>
      </c>
      <c r="M35" s="1"/>
      <c r="N35" t="s">
        <v>44</v>
      </c>
      <c r="O35">
        <f>SQRT(R32)*P30</f>
        <v>160.71428573214286</v>
      </c>
    </row>
    <row r="36" spans="6:15" x14ac:dyDescent="0.3">
      <c r="F36" s="1">
        <v>34</v>
      </c>
      <c r="G36" s="1">
        <f t="shared" si="2"/>
        <v>90</v>
      </c>
      <c r="H36" s="1">
        <f t="shared" si="3"/>
        <v>3060</v>
      </c>
      <c r="I36" s="1"/>
      <c r="J36" s="1">
        <v>34</v>
      </c>
      <c r="K36" s="1">
        <f t="shared" si="4"/>
        <v>5.7142857142857143E-3</v>
      </c>
      <c r="L36" s="1" t="str">
        <f t="shared" si="5"/>
        <v xml:space="preserve"> </v>
      </c>
      <c r="M36" s="1"/>
      <c r="N36" t="s">
        <v>47</v>
      </c>
      <c r="O36">
        <f>S7</f>
        <v>50</v>
      </c>
    </row>
    <row r="37" spans="6:15" x14ac:dyDescent="0.3">
      <c r="F37" s="1">
        <v>35</v>
      </c>
      <c r="G37" s="1">
        <f t="shared" si="2"/>
        <v>87.5</v>
      </c>
      <c r="H37" s="1">
        <f t="shared" si="3"/>
        <v>3062.5</v>
      </c>
      <c r="I37" s="1"/>
      <c r="J37" s="1">
        <v>35</v>
      </c>
      <c r="K37" s="1">
        <f t="shared" si="4"/>
        <v>5.7142857142857143E-3</v>
      </c>
      <c r="L37" s="1" t="str">
        <f t="shared" si="5"/>
        <v xml:space="preserve"> </v>
      </c>
      <c r="M37" s="1"/>
      <c r="N37" t="s">
        <v>48</v>
      </c>
      <c r="O37">
        <f>R2-S7</f>
        <v>62.499999984374995</v>
      </c>
    </row>
    <row r="38" spans="6:15" x14ac:dyDescent="0.3">
      <c r="F38" s="1">
        <v>36</v>
      </c>
      <c r="G38" s="1">
        <f t="shared" si="2"/>
        <v>85</v>
      </c>
      <c r="H38" s="1">
        <f t="shared" si="3"/>
        <v>3060</v>
      </c>
      <c r="I38" s="1"/>
      <c r="J38" s="1">
        <v>36</v>
      </c>
      <c r="K38" s="1">
        <f t="shared" si="4"/>
        <v>5.7142857142857143E-3</v>
      </c>
      <c r="L38" s="1" t="str">
        <f t="shared" si="5"/>
        <v xml:space="preserve"> </v>
      </c>
      <c r="M38" s="1"/>
      <c r="N38" t="s">
        <v>49</v>
      </c>
      <c r="O38">
        <f>O37/(SUM(O36:O37))</f>
        <v>0.55555555549382718</v>
      </c>
    </row>
    <row r="39" spans="6:15" x14ac:dyDescent="0.3">
      <c r="F39" s="1">
        <v>37</v>
      </c>
      <c r="G39" s="1">
        <f t="shared" si="2"/>
        <v>82.5</v>
      </c>
      <c r="H39" s="1">
        <f t="shared" si="3"/>
        <v>3052.5</v>
      </c>
      <c r="I39" s="1"/>
      <c r="J39" s="1">
        <v>37</v>
      </c>
      <c r="K39" s="1">
        <f t="shared" si="4"/>
        <v>5.7142857142857143E-3</v>
      </c>
      <c r="L39" s="1" t="str">
        <f t="shared" si="5"/>
        <v xml:space="preserve"> </v>
      </c>
      <c r="M39" s="1"/>
      <c r="N39" t="s">
        <v>50</v>
      </c>
      <c r="O39">
        <f>_xlfn.NORM.INV(O38,O34,O35)</f>
        <v>2522.4534414941118</v>
      </c>
    </row>
    <row r="40" spans="6:15" x14ac:dyDescent="0.3">
      <c r="F40" s="1">
        <v>38</v>
      </c>
      <c r="G40" s="1">
        <f t="shared" si="2"/>
        <v>80</v>
      </c>
      <c r="H40" s="1">
        <f t="shared" si="3"/>
        <v>3040</v>
      </c>
      <c r="I40" s="1"/>
      <c r="J40" s="1">
        <v>38</v>
      </c>
      <c r="K40" s="1">
        <f t="shared" si="4"/>
        <v>5.7142857142857143E-3</v>
      </c>
      <c r="L40" s="1" t="str">
        <f t="shared" si="5"/>
        <v xml:space="preserve"> </v>
      </c>
      <c r="M40" s="1"/>
    </row>
    <row r="41" spans="6:15" x14ac:dyDescent="0.3">
      <c r="F41" s="1">
        <v>39</v>
      </c>
      <c r="G41" s="1">
        <f t="shared" si="2"/>
        <v>77.5</v>
      </c>
      <c r="H41" s="1">
        <f t="shared" si="3"/>
        <v>3022.5</v>
      </c>
      <c r="I41" s="1"/>
      <c r="J41" s="1">
        <v>39</v>
      </c>
      <c r="K41" s="1">
        <f t="shared" si="4"/>
        <v>5.7142857142857143E-3</v>
      </c>
      <c r="L41" s="1" t="str">
        <f t="shared" si="5"/>
        <v xml:space="preserve"> </v>
      </c>
      <c r="M41" s="1"/>
    </row>
    <row r="42" spans="6:15" x14ac:dyDescent="0.3">
      <c r="F42" s="1">
        <v>40</v>
      </c>
      <c r="G42" s="1">
        <f t="shared" si="2"/>
        <v>75</v>
      </c>
      <c r="H42" s="1">
        <f t="shared" si="3"/>
        <v>3000</v>
      </c>
      <c r="I42" s="1"/>
      <c r="J42" s="1">
        <v>40</v>
      </c>
      <c r="K42" s="1">
        <f t="shared" si="4"/>
        <v>5.7142857142857143E-3</v>
      </c>
      <c r="L42" s="1" t="str">
        <f t="shared" si="5"/>
        <v xml:space="preserve"> </v>
      </c>
      <c r="M42" s="1"/>
    </row>
    <row r="43" spans="6:15" x14ac:dyDescent="0.3">
      <c r="F43" s="1">
        <v>41</v>
      </c>
      <c r="G43" s="1">
        <f t="shared" si="2"/>
        <v>72.5</v>
      </c>
      <c r="H43" s="1">
        <f t="shared" si="3"/>
        <v>2972.5</v>
      </c>
      <c r="I43" s="1"/>
      <c r="J43" s="1">
        <v>41</v>
      </c>
      <c r="K43" s="1">
        <f t="shared" si="4"/>
        <v>5.7142857142857143E-3</v>
      </c>
      <c r="L43" s="1" t="str">
        <f t="shared" si="5"/>
        <v xml:space="preserve"> </v>
      </c>
      <c r="M43" s="1"/>
    </row>
    <row r="44" spans="6:15" x14ac:dyDescent="0.3">
      <c r="F44" s="1">
        <v>42</v>
      </c>
      <c r="G44" s="1">
        <f t="shared" si="2"/>
        <v>70</v>
      </c>
      <c r="H44" s="1">
        <f t="shared" si="3"/>
        <v>2940</v>
      </c>
      <c r="I44" s="1"/>
      <c r="J44" s="1">
        <v>42</v>
      </c>
      <c r="K44" s="1">
        <f t="shared" si="4"/>
        <v>5.7142857142857143E-3</v>
      </c>
      <c r="L44" s="1" t="str">
        <f t="shared" si="5"/>
        <v xml:space="preserve"> </v>
      </c>
      <c r="M44" s="1"/>
    </row>
    <row r="45" spans="6:15" x14ac:dyDescent="0.3">
      <c r="F45" s="1">
        <v>43</v>
      </c>
      <c r="G45" s="1">
        <f t="shared" si="2"/>
        <v>67.5</v>
      </c>
      <c r="H45" s="1">
        <f t="shared" si="3"/>
        <v>2902.5</v>
      </c>
      <c r="I45" s="1"/>
      <c r="J45" s="1">
        <v>43</v>
      </c>
      <c r="K45" s="1">
        <f t="shared" si="4"/>
        <v>5.7142857142857143E-3</v>
      </c>
      <c r="L45" s="1" t="str">
        <f t="shared" si="5"/>
        <v xml:space="preserve"> </v>
      </c>
      <c r="M45" s="1"/>
    </row>
    <row r="46" spans="6:15" x14ac:dyDescent="0.3">
      <c r="F46" s="1">
        <v>44</v>
      </c>
      <c r="G46" s="1">
        <f t="shared" si="2"/>
        <v>65</v>
      </c>
      <c r="H46" s="1">
        <f t="shared" si="3"/>
        <v>2860</v>
      </c>
      <c r="I46" s="1"/>
      <c r="J46" s="1">
        <v>44</v>
      </c>
      <c r="K46" s="1">
        <f t="shared" si="4"/>
        <v>5.7142857142857143E-3</v>
      </c>
      <c r="L46" s="1" t="str">
        <f t="shared" si="5"/>
        <v xml:space="preserve"> </v>
      </c>
      <c r="M46" s="1"/>
    </row>
    <row r="47" spans="6:15" x14ac:dyDescent="0.3">
      <c r="F47" s="1">
        <v>45</v>
      </c>
      <c r="G47" s="1">
        <f t="shared" si="2"/>
        <v>62.5</v>
      </c>
      <c r="H47" s="1">
        <f t="shared" si="3"/>
        <v>2812.5</v>
      </c>
      <c r="I47" s="1"/>
      <c r="J47" s="1">
        <v>45</v>
      </c>
      <c r="K47" s="1">
        <f t="shared" si="4"/>
        <v>5.7142857142857143E-3</v>
      </c>
      <c r="L47" s="1" t="str">
        <f t="shared" si="5"/>
        <v xml:space="preserve"> </v>
      </c>
      <c r="M47" s="1"/>
    </row>
    <row r="48" spans="6:15" x14ac:dyDescent="0.3">
      <c r="F48" s="1">
        <v>46</v>
      </c>
      <c r="G48" s="1">
        <f t="shared" si="2"/>
        <v>60</v>
      </c>
      <c r="H48" s="1">
        <f t="shared" si="3"/>
        <v>2760</v>
      </c>
      <c r="I48" s="1"/>
      <c r="J48" s="1">
        <v>46</v>
      </c>
      <c r="K48" s="1">
        <f t="shared" si="4"/>
        <v>5.7142857142857143E-3</v>
      </c>
      <c r="L48" s="1" t="str">
        <f t="shared" si="5"/>
        <v xml:space="preserve"> </v>
      </c>
      <c r="M48" s="1"/>
    </row>
    <row r="49" spans="6:13" x14ac:dyDescent="0.3">
      <c r="F49" s="1">
        <v>47</v>
      </c>
      <c r="G49" s="1">
        <f t="shared" si="2"/>
        <v>57.5</v>
      </c>
      <c r="H49" s="1">
        <f t="shared" si="3"/>
        <v>2702.5</v>
      </c>
      <c r="I49" s="1"/>
      <c r="J49" s="1">
        <v>47</v>
      </c>
      <c r="K49" s="1">
        <f t="shared" si="4"/>
        <v>5.7142857142857143E-3</v>
      </c>
      <c r="L49" s="1" t="str">
        <f t="shared" si="5"/>
        <v xml:space="preserve"> </v>
      </c>
      <c r="M49" s="1"/>
    </row>
    <row r="50" spans="6:13" x14ac:dyDescent="0.3">
      <c r="F50" s="1">
        <v>48</v>
      </c>
      <c r="G50" s="1">
        <f t="shared" si="2"/>
        <v>55</v>
      </c>
      <c r="H50" s="1">
        <f t="shared" si="3"/>
        <v>2640</v>
      </c>
      <c r="I50" s="1"/>
      <c r="J50" s="1">
        <v>48</v>
      </c>
      <c r="K50" s="1">
        <f t="shared" si="4"/>
        <v>5.7142857142857143E-3</v>
      </c>
      <c r="L50" s="1" t="str">
        <f t="shared" si="5"/>
        <v xml:space="preserve"> </v>
      </c>
      <c r="M50" s="1"/>
    </row>
    <row r="51" spans="6:13" x14ac:dyDescent="0.3">
      <c r="F51" s="1">
        <v>49</v>
      </c>
      <c r="G51" s="1">
        <f t="shared" si="2"/>
        <v>52.5</v>
      </c>
      <c r="H51" s="1">
        <f t="shared" si="3"/>
        <v>2572.5</v>
      </c>
      <c r="I51" s="1"/>
      <c r="J51" s="1">
        <v>49</v>
      </c>
      <c r="K51" s="1">
        <f t="shared" si="4"/>
        <v>5.7142857142857143E-3</v>
      </c>
      <c r="L51" s="1" t="str">
        <f t="shared" si="5"/>
        <v xml:space="preserve"> </v>
      </c>
      <c r="M51" s="1"/>
    </row>
    <row r="52" spans="6:13" x14ac:dyDescent="0.3">
      <c r="F52" s="1">
        <v>50</v>
      </c>
      <c r="G52" s="1">
        <f t="shared" si="2"/>
        <v>50</v>
      </c>
      <c r="H52" s="1">
        <f t="shared" si="3"/>
        <v>2500</v>
      </c>
      <c r="I52" s="1"/>
      <c r="J52" s="1">
        <v>50</v>
      </c>
      <c r="K52" s="1">
        <f t="shared" si="4"/>
        <v>5.7142857142857143E-3</v>
      </c>
      <c r="L52" s="1" t="str">
        <f t="shared" si="5"/>
        <v xml:space="preserve"> </v>
      </c>
      <c r="M52" s="1"/>
    </row>
    <row r="53" spans="6:13" x14ac:dyDescent="0.3">
      <c r="F53" s="1">
        <v>51</v>
      </c>
      <c r="G53" s="1">
        <f t="shared" si="2"/>
        <v>47.5</v>
      </c>
      <c r="H53" s="1">
        <f t="shared" si="3"/>
        <v>2422.5</v>
      </c>
      <c r="I53" s="1"/>
      <c r="J53" s="1">
        <v>51</v>
      </c>
      <c r="K53" s="1">
        <f t="shared" si="4"/>
        <v>5.7142857142857143E-3</v>
      </c>
      <c r="L53" s="1" t="str">
        <f t="shared" si="5"/>
        <v xml:space="preserve"> </v>
      </c>
      <c r="M53" s="1"/>
    </row>
    <row r="54" spans="6:13" x14ac:dyDescent="0.3">
      <c r="F54" s="1">
        <v>52</v>
      </c>
      <c r="G54" s="1">
        <f t="shared" si="2"/>
        <v>45</v>
      </c>
      <c r="H54" s="1">
        <f t="shared" si="3"/>
        <v>2340</v>
      </c>
      <c r="I54" s="1"/>
      <c r="J54" s="1">
        <v>52</v>
      </c>
      <c r="K54" s="1">
        <f t="shared" si="4"/>
        <v>5.7142857142857143E-3</v>
      </c>
      <c r="L54" s="1" t="str">
        <f t="shared" si="5"/>
        <v xml:space="preserve"> </v>
      </c>
      <c r="M54" s="1"/>
    </row>
    <row r="55" spans="6:13" x14ac:dyDescent="0.3">
      <c r="F55" s="1">
        <v>53</v>
      </c>
      <c r="G55" s="1">
        <f t="shared" si="2"/>
        <v>42.5</v>
      </c>
      <c r="H55" s="1">
        <f t="shared" si="3"/>
        <v>2252.5</v>
      </c>
      <c r="I55" s="1"/>
      <c r="J55" s="1">
        <v>53</v>
      </c>
      <c r="K55" s="1">
        <f t="shared" si="4"/>
        <v>5.7142857142857143E-3</v>
      </c>
      <c r="L55" s="1" t="str">
        <f t="shared" si="5"/>
        <v xml:space="preserve"> </v>
      </c>
      <c r="M55" s="1"/>
    </row>
    <row r="56" spans="6:13" x14ac:dyDescent="0.3">
      <c r="F56" s="1">
        <v>54</v>
      </c>
      <c r="G56" s="1">
        <f t="shared" si="2"/>
        <v>40</v>
      </c>
      <c r="H56" s="1">
        <f t="shared" si="3"/>
        <v>2160</v>
      </c>
      <c r="I56" s="1"/>
      <c r="J56" s="1">
        <v>54</v>
      </c>
      <c r="K56" s="1">
        <f t="shared" si="4"/>
        <v>5.7142857142857143E-3</v>
      </c>
      <c r="L56" s="1" t="str">
        <f t="shared" si="5"/>
        <v xml:space="preserve"> </v>
      </c>
      <c r="M56" s="1"/>
    </row>
    <row r="57" spans="6:13" x14ac:dyDescent="0.3">
      <c r="F57" s="1">
        <v>55</v>
      </c>
      <c r="G57" s="1">
        <f t="shared" si="2"/>
        <v>37.5</v>
      </c>
      <c r="H57" s="1">
        <f t="shared" si="3"/>
        <v>2062.5</v>
      </c>
      <c r="I57" s="1"/>
      <c r="J57" s="1">
        <v>55</v>
      </c>
      <c r="K57" s="1">
        <f t="shared" si="4"/>
        <v>5.7142857142857143E-3</v>
      </c>
      <c r="L57" s="1" t="str">
        <f t="shared" si="5"/>
        <v xml:space="preserve"> </v>
      </c>
      <c r="M57" s="1"/>
    </row>
    <row r="58" spans="6:13" x14ac:dyDescent="0.3">
      <c r="F58" s="1">
        <v>56</v>
      </c>
      <c r="G58" s="1">
        <f t="shared" si="2"/>
        <v>35</v>
      </c>
      <c r="H58" s="1">
        <f t="shared" si="3"/>
        <v>1960</v>
      </c>
      <c r="I58" s="1"/>
      <c r="J58" s="1">
        <v>56</v>
      </c>
      <c r="K58" s="1">
        <f t="shared" si="4"/>
        <v>5.7142857142857143E-3</v>
      </c>
      <c r="L58" s="1" t="str">
        <f t="shared" si="5"/>
        <v xml:space="preserve"> </v>
      </c>
      <c r="M58" s="1"/>
    </row>
    <row r="59" spans="6:13" x14ac:dyDescent="0.3">
      <c r="F59" s="1">
        <v>57</v>
      </c>
      <c r="G59" s="1">
        <f t="shared" si="2"/>
        <v>32.5</v>
      </c>
      <c r="H59" s="1">
        <f t="shared" si="3"/>
        <v>1852.5</v>
      </c>
      <c r="I59" s="1"/>
      <c r="J59" s="1">
        <v>57</v>
      </c>
      <c r="K59" s="1">
        <f t="shared" si="4"/>
        <v>5.7142857142857143E-3</v>
      </c>
      <c r="L59" s="1" t="str">
        <f t="shared" si="5"/>
        <v xml:space="preserve"> </v>
      </c>
      <c r="M59" s="1"/>
    </row>
    <row r="60" spans="6:13" x14ac:dyDescent="0.3">
      <c r="F60" s="1">
        <v>58</v>
      </c>
      <c r="G60" s="1">
        <f t="shared" si="2"/>
        <v>30</v>
      </c>
      <c r="H60" s="1">
        <f t="shared" si="3"/>
        <v>1740</v>
      </c>
      <c r="I60" s="1"/>
      <c r="J60" s="1">
        <v>58</v>
      </c>
      <c r="K60" s="1">
        <f t="shared" si="4"/>
        <v>5.7142857142857143E-3</v>
      </c>
      <c r="L60" s="1" t="str">
        <f t="shared" si="5"/>
        <v xml:space="preserve"> </v>
      </c>
      <c r="M60" s="1"/>
    </row>
    <row r="61" spans="6:13" x14ac:dyDescent="0.3">
      <c r="F61" s="1">
        <v>59</v>
      </c>
      <c r="G61" s="1">
        <f t="shared" si="2"/>
        <v>27.5</v>
      </c>
      <c r="H61" s="1">
        <f t="shared" si="3"/>
        <v>1622.5</v>
      </c>
      <c r="I61" s="1"/>
      <c r="J61" s="1">
        <v>59</v>
      </c>
      <c r="K61" s="1">
        <f t="shared" si="4"/>
        <v>5.7142857142857143E-3</v>
      </c>
      <c r="L61" s="1" t="str">
        <f t="shared" si="5"/>
        <v xml:space="preserve"> </v>
      </c>
      <c r="M61" s="1"/>
    </row>
    <row r="62" spans="6:13" x14ac:dyDescent="0.3">
      <c r="F62" s="1">
        <v>60</v>
      </c>
      <c r="G62" s="1">
        <f t="shared" si="2"/>
        <v>25</v>
      </c>
      <c r="H62" s="1">
        <f t="shared" si="3"/>
        <v>1500</v>
      </c>
      <c r="I62" s="1"/>
      <c r="J62" s="1">
        <v>60</v>
      </c>
      <c r="K62" s="1">
        <f t="shared" si="4"/>
        <v>5.7142857142857143E-3</v>
      </c>
      <c r="L62" s="1" t="str">
        <f t="shared" si="5"/>
        <v xml:space="preserve"> </v>
      </c>
      <c r="M62" s="1"/>
    </row>
    <row r="63" spans="6:13" x14ac:dyDescent="0.3">
      <c r="F63" s="1">
        <v>61</v>
      </c>
      <c r="G63" s="1">
        <f t="shared" si="2"/>
        <v>22.5</v>
      </c>
      <c r="H63" s="1">
        <f t="shared" si="3"/>
        <v>1372.5</v>
      </c>
      <c r="I63" s="1"/>
      <c r="J63" s="1">
        <v>61</v>
      </c>
      <c r="K63" s="1">
        <f t="shared" si="4"/>
        <v>5.7142857142857143E-3</v>
      </c>
      <c r="L63" s="1" t="str">
        <f t="shared" si="5"/>
        <v xml:space="preserve"> </v>
      </c>
      <c r="M63" s="1"/>
    </row>
    <row r="64" spans="6:13" x14ac:dyDescent="0.3">
      <c r="F64" s="1">
        <v>62</v>
      </c>
      <c r="G64" s="1">
        <f t="shared" si="2"/>
        <v>20</v>
      </c>
      <c r="H64" s="1">
        <f t="shared" si="3"/>
        <v>1240</v>
      </c>
      <c r="I64" s="1"/>
      <c r="J64" s="1">
        <v>62</v>
      </c>
      <c r="K64" s="1">
        <f t="shared" si="4"/>
        <v>5.7142857142857143E-3</v>
      </c>
      <c r="L64" s="1" t="str">
        <f t="shared" si="5"/>
        <v xml:space="preserve"> </v>
      </c>
      <c r="M64" s="1"/>
    </row>
    <row r="65" spans="6:13" x14ac:dyDescent="0.3">
      <c r="F65" s="1">
        <v>63</v>
      </c>
      <c r="G65" s="1">
        <f t="shared" si="2"/>
        <v>17.5</v>
      </c>
      <c r="H65" s="1">
        <f t="shared" si="3"/>
        <v>1102.5</v>
      </c>
      <c r="I65" s="1"/>
      <c r="J65" s="1">
        <v>63</v>
      </c>
      <c r="K65" s="1">
        <f t="shared" si="4"/>
        <v>5.7142857142857143E-3</v>
      </c>
      <c r="L65" s="1" t="str">
        <f t="shared" si="5"/>
        <v xml:space="preserve"> </v>
      </c>
      <c r="M65" s="1"/>
    </row>
    <row r="66" spans="6:13" x14ac:dyDescent="0.3">
      <c r="F66" s="1">
        <v>64</v>
      </c>
      <c r="G66" s="1">
        <f t="shared" si="2"/>
        <v>15</v>
      </c>
      <c r="H66" s="1">
        <f t="shared" si="3"/>
        <v>960</v>
      </c>
      <c r="I66" s="1"/>
      <c r="J66" s="1">
        <v>64</v>
      </c>
      <c r="K66" s="1">
        <f t="shared" ref="K66:K97" si="6">$O$3</f>
        <v>5.7142857142857143E-3</v>
      </c>
      <c r="L66" s="1" t="str">
        <f t="shared" ref="L66:L97" si="7">IF(J66&gt;=$R$2,K66," ")</f>
        <v xml:space="preserve"> </v>
      </c>
      <c r="M66" s="1"/>
    </row>
    <row r="67" spans="6:13" x14ac:dyDescent="0.3">
      <c r="F67" s="1">
        <v>65</v>
      </c>
      <c r="G67" s="1">
        <f t="shared" ref="G67:G72" si="8">$B$14+$C$13*F67</f>
        <v>12.5</v>
      </c>
      <c r="H67" s="1">
        <f t="shared" ref="H67:H72" si="9">F67*G67</f>
        <v>812.5</v>
      </c>
      <c r="I67" s="1"/>
      <c r="J67" s="1">
        <v>65</v>
      </c>
      <c r="K67" s="1">
        <f t="shared" si="6"/>
        <v>5.7142857142857143E-3</v>
      </c>
      <c r="L67" s="1" t="str">
        <f t="shared" si="7"/>
        <v xml:space="preserve"> </v>
      </c>
      <c r="M67" s="1"/>
    </row>
    <row r="68" spans="6:13" x14ac:dyDescent="0.3">
      <c r="F68" s="1">
        <v>66</v>
      </c>
      <c r="G68" s="1">
        <f t="shared" si="8"/>
        <v>10</v>
      </c>
      <c r="H68" s="1">
        <f t="shared" si="9"/>
        <v>660</v>
      </c>
      <c r="I68" s="1"/>
      <c r="J68" s="1">
        <v>66</v>
      </c>
      <c r="K68" s="1">
        <f t="shared" si="6"/>
        <v>5.7142857142857143E-3</v>
      </c>
      <c r="L68" s="1" t="str">
        <f t="shared" si="7"/>
        <v xml:space="preserve"> </v>
      </c>
      <c r="M68" s="1"/>
    </row>
    <row r="69" spans="6:13" x14ac:dyDescent="0.3">
      <c r="F69" s="1">
        <v>67</v>
      </c>
      <c r="G69" s="1">
        <f t="shared" si="8"/>
        <v>7.5</v>
      </c>
      <c r="H69" s="1">
        <f t="shared" si="9"/>
        <v>502.5</v>
      </c>
      <c r="I69" s="1"/>
      <c r="J69" s="1">
        <v>67</v>
      </c>
      <c r="K69" s="1">
        <f t="shared" si="6"/>
        <v>5.7142857142857143E-3</v>
      </c>
      <c r="L69" s="1" t="str">
        <f t="shared" si="7"/>
        <v xml:space="preserve"> </v>
      </c>
      <c r="M69" s="1"/>
    </row>
    <row r="70" spans="6:13" x14ac:dyDescent="0.3">
      <c r="F70" s="1">
        <v>68</v>
      </c>
      <c r="G70" s="1">
        <f t="shared" si="8"/>
        <v>5</v>
      </c>
      <c r="H70" s="1">
        <f t="shared" si="9"/>
        <v>340</v>
      </c>
      <c r="I70" s="1"/>
      <c r="J70" s="1">
        <v>68</v>
      </c>
      <c r="K70" s="1">
        <f t="shared" si="6"/>
        <v>5.7142857142857143E-3</v>
      </c>
      <c r="L70" s="1" t="str">
        <f t="shared" si="7"/>
        <v xml:space="preserve"> </v>
      </c>
      <c r="M70" s="1"/>
    </row>
    <row r="71" spans="6:13" x14ac:dyDescent="0.3">
      <c r="F71" s="1">
        <v>69</v>
      </c>
      <c r="G71" s="1">
        <f t="shared" si="8"/>
        <v>2.5</v>
      </c>
      <c r="H71" s="1">
        <f t="shared" si="9"/>
        <v>172.5</v>
      </c>
      <c r="I71" s="1"/>
      <c r="J71" s="1">
        <v>69</v>
      </c>
      <c r="K71" s="1">
        <f t="shared" si="6"/>
        <v>5.7142857142857143E-3</v>
      </c>
      <c r="L71" s="1" t="str">
        <f t="shared" si="7"/>
        <v xml:space="preserve"> </v>
      </c>
      <c r="M71" s="1"/>
    </row>
    <row r="72" spans="6:13" x14ac:dyDescent="0.3">
      <c r="F72" s="1">
        <v>70</v>
      </c>
      <c r="G72" s="1">
        <f t="shared" si="8"/>
        <v>0</v>
      </c>
      <c r="H72" s="1">
        <f t="shared" si="9"/>
        <v>0</v>
      </c>
      <c r="I72" s="1"/>
      <c r="J72" s="1">
        <v>70</v>
      </c>
      <c r="K72" s="1">
        <f t="shared" si="6"/>
        <v>5.7142857142857143E-3</v>
      </c>
      <c r="L72" s="1" t="str">
        <f t="shared" si="7"/>
        <v xml:space="preserve"> </v>
      </c>
      <c r="M72" s="1"/>
    </row>
    <row r="73" spans="6:13" x14ac:dyDescent="0.3">
      <c r="J73" s="1">
        <v>71</v>
      </c>
      <c r="K73" s="1">
        <f t="shared" si="6"/>
        <v>5.7142857142857143E-3</v>
      </c>
      <c r="L73" s="1" t="str">
        <f t="shared" si="7"/>
        <v xml:space="preserve"> </v>
      </c>
    </row>
    <row r="74" spans="6:13" x14ac:dyDescent="0.3">
      <c r="J74" s="1">
        <v>72</v>
      </c>
      <c r="K74" s="1">
        <f t="shared" si="6"/>
        <v>5.7142857142857143E-3</v>
      </c>
      <c r="L74" s="1" t="str">
        <f t="shared" si="7"/>
        <v xml:space="preserve"> </v>
      </c>
    </row>
    <row r="75" spans="6:13" x14ac:dyDescent="0.3">
      <c r="J75" s="1">
        <v>73</v>
      </c>
      <c r="K75" s="1">
        <f t="shared" si="6"/>
        <v>5.7142857142857143E-3</v>
      </c>
      <c r="L75" s="1" t="str">
        <f t="shared" si="7"/>
        <v xml:space="preserve"> </v>
      </c>
    </row>
    <row r="76" spans="6:13" x14ac:dyDescent="0.3">
      <c r="J76" s="1">
        <v>74</v>
      </c>
      <c r="K76" s="1">
        <f t="shared" si="6"/>
        <v>5.7142857142857143E-3</v>
      </c>
      <c r="L76" s="1" t="str">
        <f t="shared" si="7"/>
        <v xml:space="preserve"> </v>
      </c>
    </row>
    <row r="77" spans="6:13" x14ac:dyDescent="0.3">
      <c r="J77" s="1">
        <v>75</v>
      </c>
      <c r="K77" s="1">
        <f t="shared" si="6"/>
        <v>5.7142857142857143E-3</v>
      </c>
      <c r="L77" s="1" t="str">
        <f t="shared" si="7"/>
        <v xml:space="preserve"> </v>
      </c>
    </row>
    <row r="78" spans="6:13" x14ac:dyDescent="0.3">
      <c r="J78" s="1">
        <v>76</v>
      </c>
      <c r="K78" s="1">
        <f t="shared" si="6"/>
        <v>5.7142857142857143E-3</v>
      </c>
      <c r="L78" s="1" t="str">
        <f t="shared" si="7"/>
        <v xml:space="preserve"> </v>
      </c>
    </row>
    <row r="79" spans="6:13" x14ac:dyDescent="0.3">
      <c r="J79" s="1">
        <v>77</v>
      </c>
      <c r="K79" s="1">
        <f t="shared" si="6"/>
        <v>5.7142857142857143E-3</v>
      </c>
      <c r="L79" s="1" t="str">
        <f t="shared" si="7"/>
        <v xml:space="preserve"> </v>
      </c>
    </row>
    <row r="80" spans="6:13" x14ac:dyDescent="0.3">
      <c r="J80" s="1">
        <v>78</v>
      </c>
      <c r="K80" s="1">
        <f t="shared" si="6"/>
        <v>5.7142857142857143E-3</v>
      </c>
      <c r="L80" s="1" t="str">
        <f t="shared" si="7"/>
        <v xml:space="preserve"> </v>
      </c>
    </row>
    <row r="81" spans="10:12" x14ac:dyDescent="0.3">
      <c r="J81" s="1">
        <v>79</v>
      </c>
      <c r="K81" s="1">
        <f t="shared" si="6"/>
        <v>5.7142857142857143E-3</v>
      </c>
      <c r="L81" s="1" t="str">
        <f t="shared" si="7"/>
        <v xml:space="preserve"> </v>
      </c>
    </row>
    <row r="82" spans="10:12" x14ac:dyDescent="0.3">
      <c r="J82" s="1">
        <v>80</v>
      </c>
      <c r="K82" s="1">
        <f t="shared" si="6"/>
        <v>5.7142857142857143E-3</v>
      </c>
      <c r="L82" s="1" t="str">
        <f t="shared" si="7"/>
        <v xml:space="preserve"> </v>
      </c>
    </row>
    <row r="83" spans="10:12" x14ac:dyDescent="0.3">
      <c r="J83" s="1">
        <v>81</v>
      </c>
      <c r="K83" s="1">
        <f t="shared" si="6"/>
        <v>5.7142857142857143E-3</v>
      </c>
      <c r="L83" s="1" t="str">
        <f t="shared" si="7"/>
        <v xml:space="preserve"> </v>
      </c>
    </row>
    <row r="84" spans="10:12" x14ac:dyDescent="0.3">
      <c r="J84" s="1">
        <v>82</v>
      </c>
      <c r="K84" s="1">
        <f t="shared" si="6"/>
        <v>5.7142857142857143E-3</v>
      </c>
      <c r="L84" s="1" t="str">
        <f t="shared" si="7"/>
        <v xml:space="preserve"> </v>
      </c>
    </row>
    <row r="85" spans="10:12" x14ac:dyDescent="0.3">
      <c r="J85" s="1">
        <v>83</v>
      </c>
      <c r="K85" s="1">
        <f t="shared" si="6"/>
        <v>5.7142857142857143E-3</v>
      </c>
      <c r="L85" s="1" t="str">
        <f t="shared" si="7"/>
        <v xml:space="preserve"> </v>
      </c>
    </row>
    <row r="86" spans="10:12" x14ac:dyDescent="0.3">
      <c r="J86" s="1">
        <v>84</v>
      </c>
      <c r="K86" s="1">
        <f t="shared" si="6"/>
        <v>5.7142857142857143E-3</v>
      </c>
      <c r="L86" s="1" t="str">
        <f t="shared" si="7"/>
        <v xml:space="preserve"> </v>
      </c>
    </row>
    <row r="87" spans="10:12" x14ac:dyDescent="0.3">
      <c r="J87" s="1">
        <v>85</v>
      </c>
      <c r="K87" s="1">
        <f t="shared" si="6"/>
        <v>5.7142857142857143E-3</v>
      </c>
      <c r="L87" s="1" t="str">
        <f t="shared" si="7"/>
        <v xml:space="preserve"> </v>
      </c>
    </row>
    <row r="88" spans="10:12" x14ac:dyDescent="0.3">
      <c r="J88" s="1">
        <v>86</v>
      </c>
      <c r="K88" s="1">
        <f t="shared" si="6"/>
        <v>5.7142857142857143E-3</v>
      </c>
      <c r="L88" s="1" t="str">
        <f t="shared" si="7"/>
        <v xml:space="preserve"> </v>
      </c>
    </row>
    <row r="89" spans="10:12" x14ac:dyDescent="0.3">
      <c r="J89" s="1">
        <v>87</v>
      </c>
      <c r="K89" s="1">
        <f t="shared" si="6"/>
        <v>5.7142857142857143E-3</v>
      </c>
      <c r="L89" s="1" t="str">
        <f t="shared" si="7"/>
        <v xml:space="preserve"> </v>
      </c>
    </row>
    <row r="90" spans="10:12" x14ac:dyDescent="0.3">
      <c r="J90" s="1">
        <v>88</v>
      </c>
      <c r="K90" s="1">
        <f t="shared" si="6"/>
        <v>5.7142857142857143E-3</v>
      </c>
      <c r="L90" s="1" t="str">
        <f t="shared" si="7"/>
        <v xml:space="preserve"> </v>
      </c>
    </row>
    <row r="91" spans="10:12" x14ac:dyDescent="0.3">
      <c r="J91" s="1">
        <v>89</v>
      </c>
      <c r="K91" s="1">
        <f t="shared" si="6"/>
        <v>5.7142857142857143E-3</v>
      </c>
      <c r="L91" s="1" t="str">
        <f t="shared" si="7"/>
        <v xml:space="preserve"> </v>
      </c>
    </row>
    <row r="92" spans="10:12" x14ac:dyDescent="0.3">
      <c r="J92" s="1">
        <v>90</v>
      </c>
      <c r="K92" s="1">
        <f t="shared" si="6"/>
        <v>5.7142857142857143E-3</v>
      </c>
      <c r="L92" s="1" t="str">
        <f t="shared" si="7"/>
        <v xml:space="preserve"> </v>
      </c>
    </row>
    <row r="93" spans="10:12" x14ac:dyDescent="0.3">
      <c r="J93" s="1">
        <v>91</v>
      </c>
      <c r="K93" s="1">
        <f t="shared" si="6"/>
        <v>5.7142857142857143E-3</v>
      </c>
      <c r="L93" s="1" t="str">
        <f t="shared" si="7"/>
        <v xml:space="preserve"> </v>
      </c>
    </row>
    <row r="94" spans="10:12" x14ac:dyDescent="0.3">
      <c r="J94" s="1">
        <v>92</v>
      </c>
      <c r="K94" s="1">
        <f t="shared" si="6"/>
        <v>5.7142857142857143E-3</v>
      </c>
      <c r="L94" s="1" t="str">
        <f t="shared" si="7"/>
        <v xml:space="preserve"> </v>
      </c>
    </row>
    <row r="95" spans="10:12" x14ac:dyDescent="0.3">
      <c r="J95" s="1">
        <v>93</v>
      </c>
      <c r="K95" s="1">
        <f t="shared" si="6"/>
        <v>5.7142857142857143E-3</v>
      </c>
      <c r="L95" s="1" t="str">
        <f t="shared" si="7"/>
        <v xml:space="preserve"> </v>
      </c>
    </row>
    <row r="96" spans="10:12" x14ac:dyDescent="0.3">
      <c r="J96" s="1">
        <v>94</v>
      </c>
      <c r="K96" s="1">
        <f t="shared" si="6"/>
        <v>5.7142857142857143E-3</v>
      </c>
      <c r="L96" s="1" t="str">
        <f t="shared" si="7"/>
        <v xml:space="preserve"> </v>
      </c>
    </row>
    <row r="97" spans="10:12" x14ac:dyDescent="0.3">
      <c r="J97" s="1">
        <v>95</v>
      </c>
      <c r="K97" s="1">
        <f t="shared" si="6"/>
        <v>5.7142857142857143E-3</v>
      </c>
      <c r="L97" s="1" t="str">
        <f t="shared" si="7"/>
        <v xml:space="preserve"> </v>
      </c>
    </row>
    <row r="98" spans="10:12" x14ac:dyDescent="0.3">
      <c r="J98" s="1">
        <v>96</v>
      </c>
      <c r="K98" s="1">
        <f t="shared" ref="K98:K129" si="10">$O$3</f>
        <v>5.7142857142857143E-3</v>
      </c>
      <c r="L98" s="1" t="str">
        <f t="shared" ref="L98:L129" si="11">IF(J98&gt;=$R$2,K98," ")</f>
        <v xml:space="preserve"> </v>
      </c>
    </row>
    <row r="99" spans="10:12" x14ac:dyDescent="0.3">
      <c r="J99" s="1">
        <v>97</v>
      </c>
      <c r="K99" s="1">
        <f t="shared" si="10"/>
        <v>5.7142857142857143E-3</v>
      </c>
      <c r="L99" s="1" t="str">
        <f t="shared" si="11"/>
        <v xml:space="preserve"> </v>
      </c>
    </row>
    <row r="100" spans="10:12" x14ac:dyDescent="0.3">
      <c r="J100" s="1">
        <v>98</v>
      </c>
      <c r="K100" s="1">
        <f t="shared" si="10"/>
        <v>5.7142857142857143E-3</v>
      </c>
      <c r="L100" s="1" t="str">
        <f t="shared" si="11"/>
        <v xml:space="preserve"> </v>
      </c>
    </row>
    <row r="101" spans="10:12" x14ac:dyDescent="0.3">
      <c r="J101" s="1">
        <v>99</v>
      </c>
      <c r="K101" s="1">
        <f t="shared" si="10"/>
        <v>5.7142857142857143E-3</v>
      </c>
      <c r="L101" s="1" t="str">
        <f t="shared" si="11"/>
        <v xml:space="preserve"> </v>
      </c>
    </row>
    <row r="102" spans="10:12" x14ac:dyDescent="0.3">
      <c r="J102" s="1">
        <v>100</v>
      </c>
      <c r="K102" s="1">
        <f t="shared" si="10"/>
        <v>5.7142857142857143E-3</v>
      </c>
      <c r="L102" s="1" t="str">
        <f t="shared" si="11"/>
        <v xml:space="preserve"> </v>
      </c>
    </row>
    <row r="103" spans="10:12" x14ac:dyDescent="0.3">
      <c r="J103" s="1">
        <v>101</v>
      </c>
      <c r="K103" s="1">
        <f t="shared" si="10"/>
        <v>5.7142857142857143E-3</v>
      </c>
      <c r="L103" s="1" t="str">
        <f t="shared" si="11"/>
        <v xml:space="preserve"> </v>
      </c>
    </row>
    <row r="104" spans="10:12" x14ac:dyDescent="0.3">
      <c r="J104" s="1">
        <v>102</v>
      </c>
      <c r="K104" s="1">
        <f t="shared" si="10"/>
        <v>5.7142857142857143E-3</v>
      </c>
      <c r="L104" s="1" t="str">
        <f t="shared" si="11"/>
        <v xml:space="preserve"> </v>
      </c>
    </row>
    <row r="105" spans="10:12" x14ac:dyDescent="0.3">
      <c r="J105" s="1">
        <v>103</v>
      </c>
      <c r="K105" s="1">
        <f t="shared" si="10"/>
        <v>5.7142857142857143E-3</v>
      </c>
      <c r="L105" s="1" t="str">
        <f t="shared" si="11"/>
        <v xml:space="preserve"> </v>
      </c>
    </row>
    <row r="106" spans="10:12" x14ac:dyDescent="0.3">
      <c r="J106" s="1">
        <v>104</v>
      </c>
      <c r="K106" s="1">
        <f t="shared" si="10"/>
        <v>5.7142857142857143E-3</v>
      </c>
      <c r="L106" s="1" t="str">
        <f t="shared" si="11"/>
        <v xml:space="preserve"> </v>
      </c>
    </row>
    <row r="107" spans="10:12" x14ac:dyDescent="0.3">
      <c r="J107" s="1">
        <v>105</v>
      </c>
      <c r="K107" s="1">
        <f t="shared" si="10"/>
        <v>5.7142857142857143E-3</v>
      </c>
      <c r="L107" s="1" t="str">
        <f t="shared" si="11"/>
        <v xml:space="preserve"> </v>
      </c>
    </row>
    <row r="108" spans="10:12" x14ac:dyDescent="0.3">
      <c r="J108" s="1">
        <v>106</v>
      </c>
      <c r="K108" s="1">
        <f t="shared" si="10"/>
        <v>5.7142857142857143E-3</v>
      </c>
      <c r="L108" s="1" t="str">
        <f t="shared" si="11"/>
        <v xml:space="preserve"> </v>
      </c>
    </row>
    <row r="109" spans="10:12" x14ac:dyDescent="0.3">
      <c r="J109" s="1">
        <v>107</v>
      </c>
      <c r="K109" s="1">
        <f t="shared" si="10"/>
        <v>5.7142857142857143E-3</v>
      </c>
      <c r="L109" s="1" t="str">
        <f t="shared" si="11"/>
        <v xml:space="preserve"> </v>
      </c>
    </row>
    <row r="110" spans="10:12" x14ac:dyDescent="0.3">
      <c r="J110" s="1">
        <v>108</v>
      </c>
      <c r="K110" s="1">
        <f t="shared" si="10"/>
        <v>5.7142857142857143E-3</v>
      </c>
      <c r="L110" s="1" t="str">
        <f t="shared" si="11"/>
        <v xml:space="preserve"> </v>
      </c>
    </row>
    <row r="111" spans="10:12" x14ac:dyDescent="0.3">
      <c r="J111" s="1">
        <v>109</v>
      </c>
      <c r="K111" s="1">
        <f t="shared" si="10"/>
        <v>5.7142857142857143E-3</v>
      </c>
      <c r="L111" s="1" t="str">
        <f t="shared" si="11"/>
        <v xml:space="preserve"> </v>
      </c>
    </row>
    <row r="112" spans="10:12" x14ac:dyDescent="0.3">
      <c r="J112" s="1">
        <v>110</v>
      </c>
      <c r="K112" s="1">
        <f t="shared" si="10"/>
        <v>5.7142857142857143E-3</v>
      </c>
      <c r="L112" s="1" t="str">
        <f t="shared" si="11"/>
        <v xml:space="preserve"> </v>
      </c>
    </row>
    <row r="113" spans="10:12" x14ac:dyDescent="0.3">
      <c r="J113" s="1">
        <v>111</v>
      </c>
      <c r="K113" s="1">
        <f t="shared" si="10"/>
        <v>5.7142857142857143E-3</v>
      </c>
      <c r="L113" s="1" t="str">
        <f t="shared" si="11"/>
        <v xml:space="preserve"> </v>
      </c>
    </row>
    <row r="114" spans="10:12" x14ac:dyDescent="0.3">
      <c r="J114" s="1">
        <v>112</v>
      </c>
      <c r="K114" s="1">
        <f t="shared" si="10"/>
        <v>5.7142857142857143E-3</v>
      </c>
      <c r="L114" s="1" t="str">
        <f t="shared" si="11"/>
        <v xml:space="preserve"> </v>
      </c>
    </row>
    <row r="115" spans="10:12" x14ac:dyDescent="0.3">
      <c r="J115" s="1">
        <v>113</v>
      </c>
      <c r="K115" s="1">
        <f t="shared" si="10"/>
        <v>5.7142857142857143E-3</v>
      </c>
      <c r="L115" s="1">
        <f t="shared" si="11"/>
        <v>5.7142857142857143E-3</v>
      </c>
    </row>
    <row r="116" spans="10:12" x14ac:dyDescent="0.3">
      <c r="J116" s="1">
        <v>114</v>
      </c>
      <c r="K116" s="1">
        <f t="shared" si="10"/>
        <v>5.7142857142857143E-3</v>
      </c>
      <c r="L116" s="1">
        <f t="shared" si="11"/>
        <v>5.7142857142857143E-3</v>
      </c>
    </row>
    <row r="117" spans="10:12" x14ac:dyDescent="0.3">
      <c r="J117" s="1">
        <v>115</v>
      </c>
      <c r="K117" s="1">
        <f t="shared" si="10"/>
        <v>5.7142857142857143E-3</v>
      </c>
      <c r="L117" s="1">
        <f t="shared" si="11"/>
        <v>5.7142857142857143E-3</v>
      </c>
    </row>
    <row r="118" spans="10:12" x14ac:dyDescent="0.3">
      <c r="J118" s="1">
        <v>116</v>
      </c>
      <c r="K118" s="1">
        <f t="shared" si="10"/>
        <v>5.7142857142857143E-3</v>
      </c>
      <c r="L118" s="1">
        <f t="shared" si="11"/>
        <v>5.7142857142857143E-3</v>
      </c>
    </row>
    <row r="119" spans="10:12" x14ac:dyDescent="0.3">
      <c r="J119" s="1">
        <v>117</v>
      </c>
      <c r="K119" s="1">
        <f t="shared" si="10"/>
        <v>5.7142857142857143E-3</v>
      </c>
      <c r="L119" s="1">
        <f t="shared" si="11"/>
        <v>5.7142857142857143E-3</v>
      </c>
    </row>
    <row r="120" spans="10:12" x14ac:dyDescent="0.3">
      <c r="J120" s="1">
        <v>118</v>
      </c>
      <c r="K120" s="1">
        <f t="shared" si="10"/>
        <v>5.7142857142857143E-3</v>
      </c>
      <c r="L120" s="1">
        <f t="shared" si="11"/>
        <v>5.7142857142857143E-3</v>
      </c>
    </row>
    <row r="121" spans="10:12" x14ac:dyDescent="0.3">
      <c r="J121" s="1">
        <v>119</v>
      </c>
      <c r="K121" s="1">
        <f t="shared" si="10"/>
        <v>5.7142857142857143E-3</v>
      </c>
      <c r="L121" s="1">
        <f t="shared" si="11"/>
        <v>5.7142857142857143E-3</v>
      </c>
    </row>
    <row r="122" spans="10:12" x14ac:dyDescent="0.3">
      <c r="J122" s="1">
        <v>120</v>
      </c>
      <c r="K122" s="1">
        <f t="shared" si="10"/>
        <v>5.7142857142857143E-3</v>
      </c>
      <c r="L122" s="1">
        <f t="shared" si="11"/>
        <v>5.7142857142857143E-3</v>
      </c>
    </row>
    <row r="123" spans="10:12" x14ac:dyDescent="0.3">
      <c r="J123" s="1">
        <v>121</v>
      </c>
      <c r="K123" s="1">
        <f t="shared" si="10"/>
        <v>5.7142857142857143E-3</v>
      </c>
      <c r="L123" s="1">
        <f t="shared" si="11"/>
        <v>5.7142857142857143E-3</v>
      </c>
    </row>
    <row r="124" spans="10:12" x14ac:dyDescent="0.3">
      <c r="J124" s="1">
        <v>122</v>
      </c>
      <c r="K124" s="1">
        <f t="shared" si="10"/>
        <v>5.7142857142857143E-3</v>
      </c>
      <c r="L124" s="1">
        <f t="shared" si="11"/>
        <v>5.7142857142857143E-3</v>
      </c>
    </row>
    <row r="125" spans="10:12" x14ac:dyDescent="0.3">
      <c r="J125" s="1">
        <v>123</v>
      </c>
      <c r="K125" s="1">
        <f t="shared" si="10"/>
        <v>5.7142857142857143E-3</v>
      </c>
      <c r="L125" s="1">
        <f t="shared" si="11"/>
        <v>5.7142857142857143E-3</v>
      </c>
    </row>
    <row r="126" spans="10:12" x14ac:dyDescent="0.3">
      <c r="J126" s="1">
        <v>124</v>
      </c>
      <c r="K126" s="1">
        <f t="shared" si="10"/>
        <v>5.7142857142857143E-3</v>
      </c>
      <c r="L126" s="1">
        <f t="shared" si="11"/>
        <v>5.7142857142857143E-3</v>
      </c>
    </row>
    <row r="127" spans="10:12" x14ac:dyDescent="0.3">
      <c r="J127" s="1">
        <v>125</v>
      </c>
      <c r="K127" s="1">
        <f t="shared" si="10"/>
        <v>5.7142857142857143E-3</v>
      </c>
      <c r="L127" s="1">
        <f t="shared" si="11"/>
        <v>5.7142857142857143E-3</v>
      </c>
    </row>
    <row r="128" spans="10:12" x14ac:dyDescent="0.3">
      <c r="J128" s="1">
        <v>126</v>
      </c>
      <c r="K128" s="1">
        <f t="shared" si="10"/>
        <v>5.7142857142857143E-3</v>
      </c>
      <c r="L128" s="1">
        <f t="shared" si="11"/>
        <v>5.7142857142857143E-3</v>
      </c>
    </row>
    <row r="129" spans="10:12" x14ac:dyDescent="0.3">
      <c r="J129" s="1">
        <v>127</v>
      </c>
      <c r="K129" s="1">
        <f t="shared" si="10"/>
        <v>5.7142857142857143E-3</v>
      </c>
      <c r="L129" s="1">
        <f t="shared" si="11"/>
        <v>5.7142857142857143E-3</v>
      </c>
    </row>
    <row r="130" spans="10:12" x14ac:dyDescent="0.3">
      <c r="J130" s="1">
        <v>128</v>
      </c>
      <c r="K130" s="1">
        <f t="shared" ref="K130:K161" si="12">$O$3</f>
        <v>5.7142857142857143E-3</v>
      </c>
      <c r="L130" s="1">
        <f t="shared" ref="L130:L161" si="13">IF(J130&gt;=$R$2,K130," ")</f>
        <v>5.7142857142857143E-3</v>
      </c>
    </row>
    <row r="131" spans="10:12" x14ac:dyDescent="0.3">
      <c r="J131" s="1">
        <v>129</v>
      </c>
      <c r="K131" s="1">
        <f t="shared" si="12"/>
        <v>5.7142857142857143E-3</v>
      </c>
      <c r="L131" s="1">
        <f t="shared" si="13"/>
        <v>5.7142857142857143E-3</v>
      </c>
    </row>
    <row r="132" spans="10:12" x14ac:dyDescent="0.3">
      <c r="J132" s="1">
        <v>130</v>
      </c>
      <c r="K132" s="1">
        <f t="shared" si="12"/>
        <v>5.7142857142857143E-3</v>
      </c>
      <c r="L132" s="1">
        <f t="shared" si="13"/>
        <v>5.7142857142857143E-3</v>
      </c>
    </row>
    <row r="133" spans="10:12" x14ac:dyDescent="0.3">
      <c r="J133" s="1">
        <v>131</v>
      </c>
      <c r="K133" s="1">
        <f t="shared" si="12"/>
        <v>5.7142857142857143E-3</v>
      </c>
      <c r="L133" s="1">
        <f t="shared" si="13"/>
        <v>5.7142857142857143E-3</v>
      </c>
    </row>
    <row r="134" spans="10:12" x14ac:dyDescent="0.3">
      <c r="J134" s="1">
        <v>132</v>
      </c>
      <c r="K134" s="1">
        <f t="shared" si="12"/>
        <v>5.7142857142857143E-3</v>
      </c>
      <c r="L134" s="1">
        <f t="shared" si="13"/>
        <v>5.7142857142857143E-3</v>
      </c>
    </row>
    <row r="135" spans="10:12" x14ac:dyDescent="0.3">
      <c r="J135" s="1">
        <v>133</v>
      </c>
      <c r="K135" s="1">
        <f t="shared" si="12"/>
        <v>5.7142857142857143E-3</v>
      </c>
      <c r="L135" s="1">
        <f t="shared" si="13"/>
        <v>5.7142857142857143E-3</v>
      </c>
    </row>
    <row r="136" spans="10:12" x14ac:dyDescent="0.3">
      <c r="J136" s="1">
        <v>134</v>
      </c>
      <c r="K136" s="1">
        <f t="shared" si="12"/>
        <v>5.7142857142857143E-3</v>
      </c>
      <c r="L136" s="1">
        <f t="shared" si="13"/>
        <v>5.7142857142857143E-3</v>
      </c>
    </row>
    <row r="137" spans="10:12" x14ac:dyDescent="0.3">
      <c r="J137" s="1">
        <v>135</v>
      </c>
      <c r="K137" s="1">
        <f t="shared" si="12"/>
        <v>5.7142857142857143E-3</v>
      </c>
      <c r="L137" s="1">
        <f t="shared" si="13"/>
        <v>5.7142857142857143E-3</v>
      </c>
    </row>
    <row r="138" spans="10:12" x14ac:dyDescent="0.3">
      <c r="J138" s="1">
        <v>136</v>
      </c>
      <c r="K138" s="1">
        <f t="shared" si="12"/>
        <v>5.7142857142857143E-3</v>
      </c>
      <c r="L138" s="1">
        <f t="shared" si="13"/>
        <v>5.7142857142857143E-3</v>
      </c>
    </row>
    <row r="139" spans="10:12" x14ac:dyDescent="0.3">
      <c r="J139" s="1">
        <v>137</v>
      </c>
      <c r="K139" s="1">
        <f t="shared" si="12"/>
        <v>5.7142857142857143E-3</v>
      </c>
      <c r="L139" s="1">
        <f t="shared" si="13"/>
        <v>5.7142857142857143E-3</v>
      </c>
    </row>
    <row r="140" spans="10:12" x14ac:dyDescent="0.3">
      <c r="J140" s="1">
        <v>138</v>
      </c>
      <c r="K140" s="1">
        <f t="shared" si="12"/>
        <v>5.7142857142857143E-3</v>
      </c>
      <c r="L140" s="1">
        <f t="shared" si="13"/>
        <v>5.7142857142857143E-3</v>
      </c>
    </row>
    <row r="141" spans="10:12" x14ac:dyDescent="0.3">
      <c r="J141" s="1">
        <v>139</v>
      </c>
      <c r="K141" s="1">
        <f t="shared" si="12"/>
        <v>5.7142857142857143E-3</v>
      </c>
      <c r="L141" s="1">
        <f t="shared" si="13"/>
        <v>5.7142857142857143E-3</v>
      </c>
    </row>
    <row r="142" spans="10:12" x14ac:dyDescent="0.3">
      <c r="J142" s="1">
        <v>140</v>
      </c>
      <c r="K142" s="1">
        <f t="shared" si="12"/>
        <v>5.7142857142857143E-3</v>
      </c>
      <c r="L142" s="1">
        <f t="shared" si="13"/>
        <v>5.7142857142857143E-3</v>
      </c>
    </row>
    <row r="143" spans="10:12" x14ac:dyDescent="0.3">
      <c r="J143" s="1">
        <v>141</v>
      </c>
      <c r="K143" s="1">
        <f t="shared" si="12"/>
        <v>5.7142857142857143E-3</v>
      </c>
      <c r="L143" s="1">
        <f t="shared" si="13"/>
        <v>5.7142857142857143E-3</v>
      </c>
    </row>
    <row r="144" spans="10:12" x14ac:dyDescent="0.3">
      <c r="J144" s="1">
        <v>142</v>
      </c>
      <c r="K144" s="1">
        <f t="shared" si="12"/>
        <v>5.7142857142857143E-3</v>
      </c>
      <c r="L144" s="1">
        <f t="shared" si="13"/>
        <v>5.7142857142857143E-3</v>
      </c>
    </row>
    <row r="145" spans="10:12" x14ac:dyDescent="0.3">
      <c r="J145" s="1">
        <v>143</v>
      </c>
      <c r="K145" s="1">
        <f t="shared" si="12"/>
        <v>5.7142857142857143E-3</v>
      </c>
      <c r="L145" s="1">
        <f t="shared" si="13"/>
        <v>5.7142857142857143E-3</v>
      </c>
    </row>
    <row r="146" spans="10:12" x14ac:dyDescent="0.3">
      <c r="J146" s="1">
        <v>144</v>
      </c>
      <c r="K146" s="1">
        <f t="shared" si="12"/>
        <v>5.7142857142857143E-3</v>
      </c>
      <c r="L146" s="1">
        <f t="shared" si="13"/>
        <v>5.7142857142857143E-3</v>
      </c>
    </row>
    <row r="147" spans="10:12" x14ac:dyDescent="0.3">
      <c r="J147" s="1">
        <v>145</v>
      </c>
      <c r="K147" s="1">
        <f t="shared" si="12"/>
        <v>5.7142857142857143E-3</v>
      </c>
      <c r="L147" s="1">
        <f t="shared" si="13"/>
        <v>5.7142857142857143E-3</v>
      </c>
    </row>
    <row r="148" spans="10:12" x14ac:dyDescent="0.3">
      <c r="J148" s="1">
        <v>146</v>
      </c>
      <c r="K148" s="1">
        <f t="shared" si="12"/>
        <v>5.7142857142857143E-3</v>
      </c>
      <c r="L148" s="1">
        <f t="shared" si="13"/>
        <v>5.7142857142857143E-3</v>
      </c>
    </row>
    <row r="149" spans="10:12" x14ac:dyDescent="0.3">
      <c r="J149" s="1">
        <v>147</v>
      </c>
      <c r="K149" s="1">
        <f t="shared" si="12"/>
        <v>5.7142857142857143E-3</v>
      </c>
      <c r="L149" s="1">
        <f t="shared" si="13"/>
        <v>5.7142857142857143E-3</v>
      </c>
    </row>
    <row r="150" spans="10:12" x14ac:dyDescent="0.3">
      <c r="J150" s="1">
        <v>148</v>
      </c>
      <c r="K150" s="1">
        <f t="shared" si="12"/>
        <v>5.7142857142857143E-3</v>
      </c>
      <c r="L150" s="1">
        <f t="shared" si="13"/>
        <v>5.7142857142857143E-3</v>
      </c>
    </row>
    <row r="151" spans="10:12" x14ac:dyDescent="0.3">
      <c r="J151" s="1">
        <v>149</v>
      </c>
      <c r="K151" s="1">
        <f t="shared" si="12"/>
        <v>5.7142857142857143E-3</v>
      </c>
      <c r="L151" s="1">
        <f t="shared" si="13"/>
        <v>5.7142857142857143E-3</v>
      </c>
    </row>
    <row r="152" spans="10:12" x14ac:dyDescent="0.3">
      <c r="J152" s="1">
        <v>150</v>
      </c>
      <c r="K152" s="1">
        <f t="shared" si="12"/>
        <v>5.7142857142857143E-3</v>
      </c>
      <c r="L152" s="1">
        <f t="shared" si="13"/>
        <v>5.7142857142857143E-3</v>
      </c>
    </row>
    <row r="153" spans="10:12" x14ac:dyDescent="0.3">
      <c r="J153" s="1">
        <v>151</v>
      </c>
      <c r="K153" s="1">
        <f t="shared" si="12"/>
        <v>5.7142857142857143E-3</v>
      </c>
      <c r="L153" s="1">
        <f t="shared" si="13"/>
        <v>5.7142857142857143E-3</v>
      </c>
    </row>
    <row r="154" spans="10:12" x14ac:dyDescent="0.3">
      <c r="J154" s="1">
        <v>152</v>
      </c>
      <c r="K154" s="1">
        <f t="shared" si="12"/>
        <v>5.7142857142857143E-3</v>
      </c>
      <c r="L154" s="1">
        <f t="shared" si="13"/>
        <v>5.7142857142857143E-3</v>
      </c>
    </row>
    <row r="155" spans="10:12" x14ac:dyDescent="0.3">
      <c r="J155" s="1">
        <v>153</v>
      </c>
      <c r="K155" s="1">
        <f t="shared" si="12"/>
        <v>5.7142857142857143E-3</v>
      </c>
      <c r="L155" s="1">
        <f t="shared" si="13"/>
        <v>5.7142857142857143E-3</v>
      </c>
    </row>
    <row r="156" spans="10:12" x14ac:dyDescent="0.3">
      <c r="J156" s="1">
        <v>154</v>
      </c>
      <c r="K156" s="1">
        <f t="shared" si="12"/>
        <v>5.7142857142857143E-3</v>
      </c>
      <c r="L156" s="1">
        <f t="shared" si="13"/>
        <v>5.7142857142857143E-3</v>
      </c>
    </row>
    <row r="157" spans="10:12" x14ac:dyDescent="0.3">
      <c r="J157" s="1">
        <v>155</v>
      </c>
      <c r="K157" s="1">
        <f t="shared" si="12"/>
        <v>5.7142857142857143E-3</v>
      </c>
      <c r="L157" s="1">
        <f t="shared" si="13"/>
        <v>5.7142857142857143E-3</v>
      </c>
    </row>
    <row r="158" spans="10:12" x14ac:dyDescent="0.3">
      <c r="J158" s="1">
        <v>156</v>
      </c>
      <c r="K158" s="1">
        <f t="shared" si="12"/>
        <v>5.7142857142857143E-3</v>
      </c>
      <c r="L158" s="1">
        <f t="shared" si="13"/>
        <v>5.7142857142857143E-3</v>
      </c>
    </row>
    <row r="159" spans="10:12" x14ac:dyDescent="0.3">
      <c r="J159" s="1">
        <v>157</v>
      </c>
      <c r="K159" s="1">
        <f t="shared" si="12"/>
        <v>5.7142857142857143E-3</v>
      </c>
      <c r="L159" s="1">
        <f t="shared" si="13"/>
        <v>5.7142857142857143E-3</v>
      </c>
    </row>
    <row r="160" spans="10:12" x14ac:dyDescent="0.3">
      <c r="J160" s="1">
        <v>158</v>
      </c>
      <c r="K160" s="1">
        <f t="shared" si="12"/>
        <v>5.7142857142857143E-3</v>
      </c>
      <c r="L160" s="1">
        <f t="shared" si="13"/>
        <v>5.7142857142857143E-3</v>
      </c>
    </row>
    <row r="161" spans="10:12" x14ac:dyDescent="0.3">
      <c r="J161" s="1">
        <v>159</v>
      </c>
      <c r="K161" s="1">
        <f t="shared" si="12"/>
        <v>5.7142857142857143E-3</v>
      </c>
      <c r="L161" s="1">
        <f t="shared" si="13"/>
        <v>5.7142857142857143E-3</v>
      </c>
    </row>
    <row r="162" spans="10:12" x14ac:dyDescent="0.3">
      <c r="J162" s="1">
        <v>160</v>
      </c>
      <c r="K162" s="1">
        <f t="shared" ref="K162:K177" si="14">$O$3</f>
        <v>5.7142857142857143E-3</v>
      </c>
      <c r="L162" s="1">
        <f t="shared" ref="L162:L177" si="15">IF(J162&gt;=$R$2,K162," ")</f>
        <v>5.7142857142857143E-3</v>
      </c>
    </row>
    <row r="163" spans="10:12" x14ac:dyDescent="0.3">
      <c r="J163" s="1">
        <v>161</v>
      </c>
      <c r="K163" s="1">
        <f t="shared" si="14"/>
        <v>5.7142857142857143E-3</v>
      </c>
      <c r="L163" s="1">
        <f t="shared" si="15"/>
        <v>5.7142857142857143E-3</v>
      </c>
    </row>
    <row r="164" spans="10:12" x14ac:dyDescent="0.3">
      <c r="J164" s="1">
        <v>162</v>
      </c>
      <c r="K164" s="1">
        <f t="shared" si="14"/>
        <v>5.7142857142857143E-3</v>
      </c>
      <c r="L164" s="1">
        <f t="shared" si="15"/>
        <v>5.7142857142857143E-3</v>
      </c>
    </row>
    <row r="165" spans="10:12" x14ac:dyDescent="0.3">
      <c r="J165" s="1">
        <v>163</v>
      </c>
      <c r="K165" s="1">
        <f t="shared" si="14"/>
        <v>5.7142857142857143E-3</v>
      </c>
      <c r="L165" s="1">
        <f t="shared" si="15"/>
        <v>5.7142857142857143E-3</v>
      </c>
    </row>
    <row r="166" spans="10:12" x14ac:dyDescent="0.3">
      <c r="J166" s="1">
        <v>164</v>
      </c>
      <c r="K166" s="1">
        <f t="shared" si="14"/>
        <v>5.7142857142857143E-3</v>
      </c>
      <c r="L166" s="1">
        <f t="shared" si="15"/>
        <v>5.7142857142857143E-3</v>
      </c>
    </row>
    <row r="167" spans="10:12" x14ac:dyDescent="0.3">
      <c r="J167" s="1">
        <v>165</v>
      </c>
      <c r="K167" s="1">
        <f t="shared" si="14"/>
        <v>5.7142857142857143E-3</v>
      </c>
      <c r="L167" s="1">
        <f t="shared" si="15"/>
        <v>5.7142857142857143E-3</v>
      </c>
    </row>
    <row r="168" spans="10:12" x14ac:dyDescent="0.3">
      <c r="J168" s="1">
        <v>166</v>
      </c>
      <c r="K168" s="1">
        <f t="shared" si="14"/>
        <v>5.7142857142857143E-3</v>
      </c>
      <c r="L168" s="1">
        <f t="shared" si="15"/>
        <v>5.7142857142857143E-3</v>
      </c>
    </row>
    <row r="169" spans="10:12" x14ac:dyDescent="0.3">
      <c r="J169" s="1">
        <v>167</v>
      </c>
      <c r="K169" s="1">
        <f t="shared" si="14"/>
        <v>5.7142857142857143E-3</v>
      </c>
      <c r="L169" s="1">
        <f t="shared" si="15"/>
        <v>5.7142857142857143E-3</v>
      </c>
    </row>
    <row r="170" spans="10:12" x14ac:dyDescent="0.3">
      <c r="J170" s="1">
        <v>168</v>
      </c>
      <c r="K170" s="1">
        <f t="shared" si="14"/>
        <v>5.7142857142857143E-3</v>
      </c>
      <c r="L170" s="1">
        <f t="shared" si="15"/>
        <v>5.7142857142857143E-3</v>
      </c>
    </row>
    <row r="171" spans="10:12" x14ac:dyDescent="0.3">
      <c r="J171" s="1">
        <v>169</v>
      </c>
      <c r="K171" s="1">
        <f t="shared" si="14"/>
        <v>5.7142857142857143E-3</v>
      </c>
      <c r="L171" s="1">
        <f t="shared" si="15"/>
        <v>5.7142857142857143E-3</v>
      </c>
    </row>
    <row r="172" spans="10:12" x14ac:dyDescent="0.3">
      <c r="J172" s="1">
        <v>170</v>
      </c>
      <c r="K172" s="1">
        <f t="shared" si="14"/>
        <v>5.7142857142857143E-3</v>
      </c>
      <c r="L172" s="1">
        <f t="shared" si="15"/>
        <v>5.7142857142857143E-3</v>
      </c>
    </row>
    <row r="173" spans="10:12" x14ac:dyDescent="0.3">
      <c r="J173" s="1">
        <v>171</v>
      </c>
      <c r="K173" s="1">
        <f t="shared" si="14"/>
        <v>5.7142857142857143E-3</v>
      </c>
      <c r="L173" s="1">
        <f t="shared" si="15"/>
        <v>5.7142857142857143E-3</v>
      </c>
    </row>
    <row r="174" spans="10:12" x14ac:dyDescent="0.3">
      <c r="J174" s="1">
        <v>172</v>
      </c>
      <c r="K174" s="1">
        <f t="shared" si="14"/>
        <v>5.7142857142857143E-3</v>
      </c>
      <c r="L174" s="1">
        <f t="shared" si="15"/>
        <v>5.7142857142857143E-3</v>
      </c>
    </row>
    <row r="175" spans="10:12" x14ac:dyDescent="0.3">
      <c r="J175" s="1">
        <v>173</v>
      </c>
      <c r="K175" s="1">
        <f t="shared" si="14"/>
        <v>5.7142857142857143E-3</v>
      </c>
      <c r="L175" s="1">
        <f t="shared" si="15"/>
        <v>5.7142857142857143E-3</v>
      </c>
    </row>
    <row r="176" spans="10:12" x14ac:dyDescent="0.3">
      <c r="J176" s="1">
        <v>174</v>
      </c>
      <c r="K176" s="1">
        <f t="shared" si="14"/>
        <v>5.7142857142857143E-3</v>
      </c>
      <c r="L176" s="1">
        <f t="shared" si="15"/>
        <v>5.7142857142857143E-3</v>
      </c>
    </row>
    <row r="177" spans="10:12" x14ac:dyDescent="0.3">
      <c r="J177" s="1">
        <v>175</v>
      </c>
      <c r="K177" s="1">
        <f t="shared" si="14"/>
        <v>5.7142857142857143E-3</v>
      </c>
      <c r="L177" s="1">
        <f t="shared" si="15"/>
        <v>5.7142857142857143E-3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2"/>
  <sheetViews>
    <sheetView zoomScale="91" zoomScaleNormal="91" workbookViewId="0">
      <selection activeCell="R40" sqref="R40"/>
    </sheetView>
  </sheetViews>
  <sheetFormatPr defaultColWidth="9.109375" defaultRowHeight="14.4" x14ac:dyDescent="0.3"/>
  <cols>
    <col min="1" max="1" width="4.44140625" style="22" bestFit="1" customWidth="1"/>
    <col min="2" max="2" width="8.44140625" style="22" bestFit="1" customWidth="1"/>
    <col min="3" max="3" width="10.6640625" style="22" bestFit="1" customWidth="1"/>
    <col min="4" max="4" width="8.88671875" style="22" bestFit="1" customWidth="1"/>
    <col min="5" max="5" width="15.33203125" style="22" bestFit="1" customWidth="1"/>
    <col min="6" max="6" width="3.109375" style="22" customWidth="1"/>
    <col min="7" max="7" width="16.5546875" style="22" bestFit="1" customWidth="1"/>
    <col min="8" max="8" width="8.44140625" style="22" bestFit="1" customWidth="1"/>
    <col min="9" max="9" width="21" style="22" bestFit="1" customWidth="1"/>
    <col min="10" max="10" width="14.5546875" style="22" bestFit="1" customWidth="1"/>
    <col min="11" max="16384" width="9.109375" style="22"/>
  </cols>
  <sheetData>
    <row r="1" spans="1:21" x14ac:dyDescent="0.3">
      <c r="A1" s="21" t="s">
        <v>5</v>
      </c>
      <c r="B1" s="21" t="s">
        <v>4</v>
      </c>
      <c r="C1" s="21" t="s">
        <v>3</v>
      </c>
      <c r="D1" s="21" t="s">
        <v>59</v>
      </c>
      <c r="E1" s="21" t="s">
        <v>60</v>
      </c>
    </row>
    <row r="2" spans="1:21" x14ac:dyDescent="0.3">
      <c r="A2" s="21">
        <v>0</v>
      </c>
      <c r="B2" s="48">
        <f t="shared" ref="B2:B65" si="0">$S$3+$S$4*A2</f>
        <v>200</v>
      </c>
      <c r="C2" s="48">
        <f t="shared" ref="C2:C65" si="1">A2*B2</f>
        <v>0</v>
      </c>
      <c r="D2" s="48">
        <f t="shared" ref="D2:D65" si="2">(1/$S$3)*($S$3-B2)</f>
        <v>0</v>
      </c>
      <c r="E2" s="48">
        <f t="shared" ref="E2:E65" si="3">D2*B2*$Q$3</f>
        <v>0</v>
      </c>
      <c r="G2" s="22" t="str">
        <f ca="1">_xlfn.FORMULATEXT(B2)</f>
        <v>=$S$3+$S$4*A2</v>
      </c>
      <c r="H2" s="22" t="str">
        <f t="shared" ref="H2:J2" ca="1" si="4">_xlfn.FORMULATEXT(C2)</f>
        <v>=A2*B2</v>
      </c>
      <c r="I2" s="22" t="str">
        <f t="shared" ca="1" si="4"/>
        <v>=(1/$S$3)*($S$3-B2)</v>
      </c>
      <c r="J2" s="22" t="str">
        <f t="shared" ca="1" si="4"/>
        <v>=D2*B2*$Q$3</v>
      </c>
    </row>
    <row r="3" spans="1:21" x14ac:dyDescent="0.3">
      <c r="A3" s="21">
        <v>1</v>
      </c>
      <c r="B3" s="48">
        <f t="shared" si="0"/>
        <v>199.33333333333334</v>
      </c>
      <c r="C3" s="48">
        <f t="shared" si="1"/>
        <v>199.33333333333334</v>
      </c>
      <c r="D3" s="48">
        <f t="shared" si="2"/>
        <v>3.3333333333332858E-3</v>
      </c>
      <c r="E3" s="48">
        <f t="shared" si="3"/>
        <v>199.3333333333305</v>
      </c>
      <c r="G3" s="22" t="str">
        <f t="shared" ref="G3:G9" ca="1" si="5">_xlfn.FORMULATEXT(B3)</f>
        <v>=$S$3+$S$4*A3</v>
      </c>
      <c r="H3" s="22" t="str">
        <f t="shared" ref="H3:H9" ca="1" si="6">_xlfn.FORMULATEXT(C3)</f>
        <v>=A3*B3</v>
      </c>
      <c r="I3" s="22" t="str">
        <f t="shared" ref="I3:I9" ca="1" si="7">_xlfn.FORMULATEXT(D3)</f>
        <v>=(1/$S$3)*($S$3-B3)</v>
      </c>
      <c r="J3" s="22" t="str">
        <f t="shared" ref="J3:J9" ca="1" si="8">_xlfn.FORMULATEXT(E3)</f>
        <v>=D3*B3*$Q$3</v>
      </c>
      <c r="P3" s="21">
        <v>0</v>
      </c>
      <c r="Q3" s="21">
        <v>300</v>
      </c>
      <c r="R3" s="21" t="s">
        <v>6</v>
      </c>
      <c r="S3" s="21">
        <f>INTERCEPT(P3:P4,Q3:Q4)</f>
        <v>200</v>
      </c>
      <c r="T3" s="22" t="s">
        <v>58</v>
      </c>
      <c r="U3" s="22">
        <v>100</v>
      </c>
    </row>
    <row r="4" spans="1:21" x14ac:dyDescent="0.3">
      <c r="A4" s="21">
        <v>2</v>
      </c>
      <c r="B4" s="48">
        <f t="shared" si="0"/>
        <v>198.66666666666666</v>
      </c>
      <c r="C4" s="48">
        <f t="shared" si="1"/>
        <v>397.33333333333331</v>
      </c>
      <c r="D4" s="48">
        <f t="shared" si="2"/>
        <v>6.6666666666667139E-3</v>
      </c>
      <c r="E4" s="48">
        <f t="shared" si="3"/>
        <v>397.33333333333616</v>
      </c>
      <c r="G4" s="22" t="str">
        <f t="shared" ca="1" si="5"/>
        <v>=$S$3+$S$4*A4</v>
      </c>
      <c r="H4" s="22" t="str">
        <f t="shared" ca="1" si="6"/>
        <v>=A4*B4</v>
      </c>
      <c r="I4" s="22" t="str">
        <f t="shared" ca="1" si="7"/>
        <v>=(1/$S$3)*($S$3-B4)</v>
      </c>
      <c r="J4" s="22" t="str">
        <f t="shared" ca="1" si="8"/>
        <v>=D4*B4*$Q$3</v>
      </c>
      <c r="P4" s="21">
        <v>200</v>
      </c>
      <c r="Q4" s="21">
        <v>0</v>
      </c>
      <c r="R4" s="21" t="s">
        <v>7</v>
      </c>
      <c r="S4" s="21">
        <f>SLOPE(P3:P4,Q3:Q4)</f>
        <v>-0.66666666666666663</v>
      </c>
    </row>
    <row r="5" spans="1:21" x14ac:dyDescent="0.3">
      <c r="A5" s="21">
        <v>3</v>
      </c>
      <c r="B5" s="48">
        <f t="shared" si="0"/>
        <v>198</v>
      </c>
      <c r="C5" s="48">
        <f t="shared" si="1"/>
        <v>594</v>
      </c>
      <c r="D5" s="48">
        <f t="shared" si="2"/>
        <v>0.01</v>
      </c>
      <c r="E5" s="48">
        <f t="shared" si="3"/>
        <v>594</v>
      </c>
      <c r="G5" s="22" t="str">
        <f t="shared" ca="1" si="5"/>
        <v>=$S$3+$S$4*A5</v>
      </c>
      <c r="H5" s="22" t="str">
        <f t="shared" ca="1" si="6"/>
        <v>=A5*B5</v>
      </c>
      <c r="I5" s="22" t="str">
        <f t="shared" ca="1" si="7"/>
        <v>=(1/$S$3)*($S$3-B5)</v>
      </c>
      <c r="J5" s="22" t="str">
        <f t="shared" ca="1" si="8"/>
        <v>=D5*B5*$Q$3</v>
      </c>
      <c r="Q5" s="22" t="s">
        <v>51</v>
      </c>
    </row>
    <row r="6" spans="1:21" x14ac:dyDescent="0.3">
      <c r="A6" s="21">
        <v>4</v>
      </c>
      <c r="B6" s="48">
        <f t="shared" si="0"/>
        <v>197.33333333333334</v>
      </c>
      <c r="C6" s="48">
        <f t="shared" si="1"/>
        <v>789.33333333333337</v>
      </c>
      <c r="D6" s="48">
        <f t="shared" si="2"/>
        <v>1.3333333333333286E-2</v>
      </c>
      <c r="E6" s="48">
        <f t="shared" si="3"/>
        <v>789.33333333333053</v>
      </c>
      <c r="G6" s="22" t="str">
        <f t="shared" ca="1" si="5"/>
        <v>=$S$3+$S$4*A6</v>
      </c>
      <c r="H6" s="22" t="str">
        <f t="shared" ca="1" si="6"/>
        <v>=A6*B6</v>
      </c>
      <c r="I6" s="22" t="str">
        <f t="shared" ca="1" si="7"/>
        <v>=(1/$S$3)*($S$3-B6)</v>
      </c>
      <c r="J6" s="22" t="str">
        <f t="shared" ca="1" si="8"/>
        <v>=D6*B6*$Q$3</v>
      </c>
    </row>
    <row r="7" spans="1:21" x14ac:dyDescent="0.3">
      <c r="A7" s="21">
        <v>5</v>
      </c>
      <c r="B7" s="48">
        <f t="shared" si="0"/>
        <v>196.66666666666666</v>
      </c>
      <c r="C7" s="48">
        <f t="shared" si="1"/>
        <v>983.33333333333326</v>
      </c>
      <c r="D7" s="48">
        <f t="shared" si="2"/>
        <v>1.6666666666666715E-2</v>
      </c>
      <c r="E7" s="48">
        <f t="shared" si="3"/>
        <v>983.3333333333361</v>
      </c>
      <c r="G7" s="22" t="str">
        <f t="shared" ca="1" si="5"/>
        <v>=$S$3+$S$4*A7</v>
      </c>
      <c r="H7" s="22" t="str">
        <f t="shared" ca="1" si="6"/>
        <v>=A7*B7</v>
      </c>
      <c r="I7" s="22" t="str">
        <f t="shared" ca="1" si="7"/>
        <v>=(1/$S$3)*($S$3-B7)</v>
      </c>
      <c r="J7" s="22" t="str">
        <f t="shared" ca="1" si="8"/>
        <v>=D7*B7*$Q$3</v>
      </c>
    </row>
    <row r="8" spans="1:21" x14ac:dyDescent="0.3">
      <c r="A8" s="21">
        <v>6</v>
      </c>
      <c r="B8" s="48">
        <f t="shared" si="0"/>
        <v>196</v>
      </c>
      <c r="C8" s="48">
        <f t="shared" si="1"/>
        <v>1176</v>
      </c>
      <c r="D8" s="48">
        <f t="shared" si="2"/>
        <v>0.02</v>
      </c>
      <c r="E8" s="48">
        <f t="shared" si="3"/>
        <v>1176</v>
      </c>
      <c r="G8" s="22" t="str">
        <f t="shared" ca="1" si="5"/>
        <v>=$S$3+$S$4*A8</v>
      </c>
      <c r="H8" s="22" t="str">
        <f t="shared" ca="1" si="6"/>
        <v>=A8*B8</v>
      </c>
      <c r="I8" s="22" t="str">
        <f t="shared" ca="1" si="7"/>
        <v>=(1/$S$3)*($S$3-B8)</v>
      </c>
      <c r="J8" s="22" t="str">
        <f t="shared" ca="1" si="8"/>
        <v>=D8*B8*$Q$3</v>
      </c>
    </row>
    <row r="9" spans="1:21" x14ac:dyDescent="0.3">
      <c r="A9" s="21">
        <v>7</v>
      </c>
      <c r="B9" s="48">
        <f t="shared" si="0"/>
        <v>195.33333333333334</v>
      </c>
      <c r="C9" s="48">
        <f t="shared" si="1"/>
        <v>1367.3333333333335</v>
      </c>
      <c r="D9" s="48">
        <f t="shared" si="2"/>
        <v>2.3333333333333286E-2</v>
      </c>
      <c r="E9" s="48">
        <f t="shared" si="3"/>
        <v>1367.3333333333308</v>
      </c>
      <c r="G9" s="22" t="str">
        <f t="shared" ca="1" si="5"/>
        <v>=$S$3+$S$4*A9</v>
      </c>
      <c r="H9" s="22" t="str">
        <f t="shared" ca="1" si="6"/>
        <v>=A9*B9</v>
      </c>
      <c r="I9" s="22" t="str">
        <f t="shared" ca="1" si="7"/>
        <v>=(1/$S$3)*($S$3-B9)</v>
      </c>
      <c r="J9" s="22" t="str">
        <f t="shared" ca="1" si="8"/>
        <v>=D9*B9*$Q$3</v>
      </c>
    </row>
    <row r="10" spans="1:21" x14ac:dyDescent="0.3">
      <c r="A10" s="21">
        <v>8</v>
      </c>
      <c r="B10" s="48">
        <f t="shared" si="0"/>
        <v>194.66666666666666</v>
      </c>
      <c r="C10" s="48">
        <f t="shared" si="1"/>
        <v>1557.3333333333333</v>
      </c>
      <c r="D10" s="48">
        <f t="shared" si="2"/>
        <v>2.6666666666666713E-2</v>
      </c>
      <c r="E10" s="48">
        <f t="shared" si="3"/>
        <v>1557.333333333336</v>
      </c>
    </row>
    <row r="11" spans="1:21" x14ac:dyDescent="0.3">
      <c r="A11" s="21">
        <v>9</v>
      </c>
      <c r="B11" s="48">
        <f t="shared" si="0"/>
        <v>194</v>
      </c>
      <c r="C11" s="48">
        <f t="shared" si="1"/>
        <v>1746</v>
      </c>
      <c r="D11" s="48">
        <f t="shared" si="2"/>
        <v>0.03</v>
      </c>
      <c r="E11" s="48">
        <f t="shared" si="3"/>
        <v>1745.9999999999998</v>
      </c>
    </row>
    <row r="12" spans="1:21" x14ac:dyDescent="0.3">
      <c r="A12" s="21">
        <v>10</v>
      </c>
      <c r="B12" s="48">
        <f t="shared" si="0"/>
        <v>193.33333333333334</v>
      </c>
      <c r="C12" s="48">
        <f t="shared" si="1"/>
        <v>1933.3333333333335</v>
      </c>
      <c r="D12" s="48">
        <f t="shared" si="2"/>
        <v>3.3333333333333284E-2</v>
      </c>
      <c r="E12" s="48">
        <f t="shared" si="3"/>
        <v>1933.3333333333305</v>
      </c>
    </row>
    <row r="13" spans="1:21" x14ac:dyDescent="0.3">
      <c r="A13" s="21">
        <v>11</v>
      </c>
      <c r="B13" s="48">
        <f t="shared" si="0"/>
        <v>192.66666666666666</v>
      </c>
      <c r="C13" s="48">
        <f t="shared" si="1"/>
        <v>2119.333333333333</v>
      </c>
      <c r="D13" s="48">
        <f t="shared" si="2"/>
        <v>3.6666666666666715E-2</v>
      </c>
      <c r="E13" s="48">
        <f t="shared" si="3"/>
        <v>2119.3333333333362</v>
      </c>
    </row>
    <row r="14" spans="1:21" x14ac:dyDescent="0.3">
      <c r="A14" s="21">
        <v>12</v>
      </c>
      <c r="B14" s="48">
        <f t="shared" si="0"/>
        <v>192</v>
      </c>
      <c r="C14" s="48">
        <f t="shared" si="1"/>
        <v>2304</v>
      </c>
      <c r="D14" s="48">
        <f t="shared" si="2"/>
        <v>0.04</v>
      </c>
      <c r="E14" s="48">
        <f t="shared" si="3"/>
        <v>2304</v>
      </c>
    </row>
    <row r="15" spans="1:21" x14ac:dyDescent="0.3">
      <c r="A15" s="21">
        <v>13</v>
      </c>
      <c r="B15" s="48">
        <f t="shared" si="0"/>
        <v>191.33333333333334</v>
      </c>
      <c r="C15" s="48">
        <f t="shared" si="1"/>
        <v>2487.3333333333335</v>
      </c>
      <c r="D15" s="48">
        <f t="shared" si="2"/>
        <v>4.3333333333333286E-2</v>
      </c>
      <c r="E15" s="48">
        <f t="shared" si="3"/>
        <v>2487.3333333333312</v>
      </c>
    </row>
    <row r="16" spans="1:21" x14ac:dyDescent="0.3">
      <c r="A16" s="21">
        <v>14</v>
      </c>
      <c r="B16" s="48">
        <f t="shared" si="0"/>
        <v>190.66666666666666</v>
      </c>
      <c r="C16" s="48">
        <f t="shared" si="1"/>
        <v>2669.333333333333</v>
      </c>
      <c r="D16" s="48">
        <f t="shared" si="2"/>
        <v>4.6666666666666717E-2</v>
      </c>
      <c r="E16" s="48">
        <f t="shared" si="3"/>
        <v>2669.3333333333362</v>
      </c>
    </row>
    <row r="17" spans="1:5" x14ac:dyDescent="0.3">
      <c r="A17" s="21">
        <v>15</v>
      </c>
      <c r="B17" s="48">
        <f t="shared" si="0"/>
        <v>190</v>
      </c>
      <c r="C17" s="48">
        <f t="shared" si="1"/>
        <v>2850</v>
      </c>
      <c r="D17" s="48">
        <f t="shared" si="2"/>
        <v>0.05</v>
      </c>
      <c r="E17" s="48">
        <f t="shared" si="3"/>
        <v>2850</v>
      </c>
    </row>
    <row r="18" spans="1:5" x14ac:dyDescent="0.3">
      <c r="A18" s="21">
        <v>16</v>
      </c>
      <c r="B18" s="48">
        <f t="shared" si="0"/>
        <v>189.33333333333334</v>
      </c>
      <c r="C18" s="48">
        <f t="shared" si="1"/>
        <v>3029.3333333333335</v>
      </c>
      <c r="D18" s="48">
        <f t="shared" si="2"/>
        <v>5.3333333333333288E-2</v>
      </c>
      <c r="E18" s="48">
        <f t="shared" si="3"/>
        <v>3029.3333333333312</v>
      </c>
    </row>
    <row r="19" spans="1:5" x14ac:dyDescent="0.3">
      <c r="A19" s="21">
        <v>17</v>
      </c>
      <c r="B19" s="48">
        <f t="shared" si="0"/>
        <v>188.66666666666666</v>
      </c>
      <c r="C19" s="48">
        <f t="shared" si="1"/>
        <v>3207.333333333333</v>
      </c>
      <c r="D19" s="48">
        <f t="shared" si="2"/>
        <v>5.6666666666666712E-2</v>
      </c>
      <c r="E19" s="48">
        <f t="shared" si="3"/>
        <v>3207.3333333333358</v>
      </c>
    </row>
    <row r="20" spans="1:5" x14ac:dyDescent="0.3">
      <c r="A20" s="21">
        <v>18</v>
      </c>
      <c r="B20" s="48">
        <f t="shared" si="0"/>
        <v>188</v>
      </c>
      <c r="C20" s="48">
        <f t="shared" si="1"/>
        <v>3384</v>
      </c>
      <c r="D20" s="48">
        <f t="shared" si="2"/>
        <v>0.06</v>
      </c>
      <c r="E20" s="48">
        <f t="shared" si="3"/>
        <v>3384</v>
      </c>
    </row>
    <row r="21" spans="1:5" x14ac:dyDescent="0.3">
      <c r="A21" s="21">
        <v>19</v>
      </c>
      <c r="B21" s="48">
        <f t="shared" si="0"/>
        <v>187.33333333333334</v>
      </c>
      <c r="C21" s="48">
        <f t="shared" si="1"/>
        <v>3559.3333333333335</v>
      </c>
      <c r="D21" s="48">
        <f t="shared" si="2"/>
        <v>6.3333333333333283E-2</v>
      </c>
      <c r="E21" s="48">
        <f t="shared" si="3"/>
        <v>3559.3333333333308</v>
      </c>
    </row>
    <row r="22" spans="1:5" x14ac:dyDescent="0.3">
      <c r="A22" s="21">
        <v>20</v>
      </c>
      <c r="B22" s="48">
        <f t="shared" si="0"/>
        <v>186.66666666666666</v>
      </c>
      <c r="C22" s="48">
        <f t="shared" si="1"/>
        <v>3733.333333333333</v>
      </c>
      <c r="D22" s="48">
        <f t="shared" si="2"/>
        <v>6.6666666666666721E-2</v>
      </c>
      <c r="E22" s="48">
        <f t="shared" si="3"/>
        <v>3733.3333333333362</v>
      </c>
    </row>
    <row r="23" spans="1:5" x14ac:dyDescent="0.3">
      <c r="A23" s="21">
        <v>21</v>
      </c>
      <c r="B23" s="48">
        <f t="shared" si="0"/>
        <v>186</v>
      </c>
      <c r="C23" s="48">
        <f t="shared" si="1"/>
        <v>3906</v>
      </c>
      <c r="D23" s="48">
        <f t="shared" si="2"/>
        <v>7.0000000000000007E-2</v>
      </c>
      <c r="E23" s="48">
        <f t="shared" si="3"/>
        <v>3906.0000000000005</v>
      </c>
    </row>
    <row r="24" spans="1:5" x14ac:dyDescent="0.3">
      <c r="A24" s="21">
        <v>22</v>
      </c>
      <c r="B24" s="48">
        <f t="shared" si="0"/>
        <v>185.33333333333334</v>
      </c>
      <c r="C24" s="48">
        <f t="shared" si="1"/>
        <v>4077.3333333333335</v>
      </c>
      <c r="D24" s="48">
        <f t="shared" si="2"/>
        <v>7.3333333333333292E-2</v>
      </c>
      <c r="E24" s="48">
        <f t="shared" si="3"/>
        <v>4077.3333333333312</v>
      </c>
    </row>
    <row r="25" spans="1:5" x14ac:dyDescent="0.3">
      <c r="A25" s="21">
        <v>23</v>
      </c>
      <c r="B25" s="48">
        <f t="shared" si="0"/>
        <v>184.66666666666666</v>
      </c>
      <c r="C25" s="48">
        <f t="shared" si="1"/>
        <v>4247.333333333333</v>
      </c>
      <c r="D25" s="48">
        <f t="shared" si="2"/>
        <v>7.6666666666666716E-2</v>
      </c>
      <c r="E25" s="48">
        <f t="shared" si="3"/>
        <v>4247.3333333333358</v>
      </c>
    </row>
    <row r="26" spans="1:5" x14ac:dyDescent="0.3">
      <c r="A26" s="21">
        <v>24</v>
      </c>
      <c r="B26" s="48">
        <f t="shared" si="0"/>
        <v>184</v>
      </c>
      <c r="C26" s="48">
        <f t="shared" si="1"/>
        <v>4416</v>
      </c>
      <c r="D26" s="48">
        <f t="shared" si="2"/>
        <v>0.08</v>
      </c>
      <c r="E26" s="48">
        <f t="shared" si="3"/>
        <v>4416</v>
      </c>
    </row>
    <row r="27" spans="1:5" x14ac:dyDescent="0.3">
      <c r="A27" s="21">
        <v>25</v>
      </c>
      <c r="B27" s="48">
        <f t="shared" si="0"/>
        <v>183.33333333333334</v>
      </c>
      <c r="C27" s="48">
        <f t="shared" si="1"/>
        <v>4583.3333333333339</v>
      </c>
      <c r="D27" s="48">
        <f t="shared" si="2"/>
        <v>8.3333333333333287E-2</v>
      </c>
      <c r="E27" s="48">
        <f t="shared" si="3"/>
        <v>4583.3333333333312</v>
      </c>
    </row>
    <row r="28" spans="1:5" x14ac:dyDescent="0.3">
      <c r="A28" s="21">
        <v>26</v>
      </c>
      <c r="B28" s="48">
        <f t="shared" si="0"/>
        <v>182.66666666666666</v>
      </c>
      <c r="C28" s="48">
        <f t="shared" si="1"/>
        <v>4749.333333333333</v>
      </c>
      <c r="D28" s="48">
        <f t="shared" si="2"/>
        <v>8.6666666666666711E-2</v>
      </c>
      <c r="E28" s="48">
        <f t="shared" si="3"/>
        <v>4749.3333333333358</v>
      </c>
    </row>
    <row r="29" spans="1:5" x14ac:dyDescent="0.3">
      <c r="A29" s="21">
        <v>27</v>
      </c>
      <c r="B29" s="48">
        <f t="shared" si="0"/>
        <v>182</v>
      </c>
      <c r="C29" s="48">
        <f t="shared" si="1"/>
        <v>4914</v>
      </c>
      <c r="D29" s="48">
        <f t="shared" si="2"/>
        <v>0.09</v>
      </c>
      <c r="E29" s="48">
        <f t="shared" si="3"/>
        <v>4914</v>
      </c>
    </row>
    <row r="30" spans="1:5" x14ac:dyDescent="0.3">
      <c r="A30" s="21">
        <v>28</v>
      </c>
      <c r="B30" s="48">
        <f t="shared" si="0"/>
        <v>181.33333333333334</v>
      </c>
      <c r="C30" s="48">
        <f t="shared" si="1"/>
        <v>5077.3333333333339</v>
      </c>
      <c r="D30" s="48">
        <f t="shared" si="2"/>
        <v>9.3333333333333282E-2</v>
      </c>
      <c r="E30" s="48">
        <f t="shared" si="3"/>
        <v>5077.3333333333312</v>
      </c>
    </row>
    <row r="31" spans="1:5" x14ac:dyDescent="0.3">
      <c r="A31" s="21">
        <v>29</v>
      </c>
      <c r="B31" s="48">
        <f t="shared" si="0"/>
        <v>180.66666666666666</v>
      </c>
      <c r="C31" s="48">
        <f t="shared" si="1"/>
        <v>5239.333333333333</v>
      </c>
      <c r="D31" s="48">
        <f t="shared" si="2"/>
        <v>9.666666666666672E-2</v>
      </c>
      <c r="E31" s="48">
        <f t="shared" si="3"/>
        <v>5239.3333333333358</v>
      </c>
    </row>
    <row r="32" spans="1:5" x14ac:dyDescent="0.3">
      <c r="A32" s="21">
        <v>30</v>
      </c>
      <c r="B32" s="48">
        <f t="shared" si="0"/>
        <v>180</v>
      </c>
      <c r="C32" s="48">
        <f t="shared" si="1"/>
        <v>5400</v>
      </c>
      <c r="D32" s="48">
        <f t="shared" si="2"/>
        <v>0.1</v>
      </c>
      <c r="E32" s="48">
        <f t="shared" si="3"/>
        <v>5400</v>
      </c>
    </row>
    <row r="33" spans="1:5" x14ac:dyDescent="0.3">
      <c r="A33" s="21">
        <v>31</v>
      </c>
      <c r="B33" s="48">
        <f t="shared" si="0"/>
        <v>179.33333333333334</v>
      </c>
      <c r="C33" s="48">
        <f t="shared" si="1"/>
        <v>5559.3333333333339</v>
      </c>
      <c r="D33" s="48">
        <f t="shared" si="2"/>
        <v>0.10333333333333329</v>
      </c>
      <c r="E33" s="48">
        <f t="shared" si="3"/>
        <v>5559.3333333333312</v>
      </c>
    </row>
    <row r="34" spans="1:5" x14ac:dyDescent="0.3">
      <c r="A34" s="21">
        <v>32</v>
      </c>
      <c r="B34" s="48">
        <f t="shared" si="0"/>
        <v>178.66666666666666</v>
      </c>
      <c r="C34" s="48">
        <f t="shared" si="1"/>
        <v>5717.333333333333</v>
      </c>
      <c r="D34" s="48">
        <f t="shared" si="2"/>
        <v>0.10666666666666672</v>
      </c>
      <c r="E34" s="48">
        <f t="shared" si="3"/>
        <v>5717.3333333333358</v>
      </c>
    </row>
    <row r="35" spans="1:5" x14ac:dyDescent="0.3">
      <c r="A35" s="21">
        <v>33</v>
      </c>
      <c r="B35" s="48">
        <f t="shared" si="0"/>
        <v>178</v>
      </c>
      <c r="C35" s="48">
        <f t="shared" si="1"/>
        <v>5874</v>
      </c>
      <c r="D35" s="48">
        <f t="shared" si="2"/>
        <v>0.11</v>
      </c>
      <c r="E35" s="48">
        <f t="shared" si="3"/>
        <v>5874.0000000000009</v>
      </c>
    </row>
    <row r="36" spans="1:5" x14ac:dyDescent="0.3">
      <c r="A36" s="21">
        <v>34</v>
      </c>
      <c r="B36" s="48">
        <f t="shared" si="0"/>
        <v>177.33333333333334</v>
      </c>
      <c r="C36" s="48">
        <f t="shared" si="1"/>
        <v>6029.3333333333339</v>
      </c>
      <c r="D36" s="48">
        <f t="shared" si="2"/>
        <v>0.11333333333333329</v>
      </c>
      <c r="E36" s="48">
        <f t="shared" si="3"/>
        <v>6029.3333333333312</v>
      </c>
    </row>
    <row r="37" spans="1:5" x14ac:dyDescent="0.3">
      <c r="A37" s="21">
        <v>35</v>
      </c>
      <c r="B37" s="48">
        <f t="shared" si="0"/>
        <v>176.66666666666666</v>
      </c>
      <c r="C37" s="48">
        <f t="shared" si="1"/>
        <v>6183.333333333333</v>
      </c>
      <c r="D37" s="48">
        <f t="shared" si="2"/>
        <v>0.11666666666666671</v>
      </c>
      <c r="E37" s="48">
        <f t="shared" si="3"/>
        <v>6183.3333333333358</v>
      </c>
    </row>
    <row r="38" spans="1:5" x14ac:dyDescent="0.3">
      <c r="A38" s="21">
        <v>36</v>
      </c>
      <c r="B38" s="48">
        <f t="shared" si="0"/>
        <v>176</v>
      </c>
      <c r="C38" s="48">
        <f t="shared" si="1"/>
        <v>6336</v>
      </c>
      <c r="D38" s="48">
        <f t="shared" si="2"/>
        <v>0.12</v>
      </c>
      <c r="E38" s="48">
        <f t="shared" si="3"/>
        <v>6335.9999999999991</v>
      </c>
    </row>
    <row r="39" spans="1:5" x14ac:dyDescent="0.3">
      <c r="A39" s="21">
        <v>37</v>
      </c>
      <c r="B39" s="48">
        <f t="shared" si="0"/>
        <v>175.33333333333334</v>
      </c>
      <c r="C39" s="48">
        <f t="shared" si="1"/>
        <v>6487.3333333333339</v>
      </c>
      <c r="D39" s="48">
        <f t="shared" si="2"/>
        <v>0.12333333333333329</v>
      </c>
      <c r="E39" s="48">
        <f t="shared" si="3"/>
        <v>6487.3333333333321</v>
      </c>
    </row>
    <row r="40" spans="1:5" x14ac:dyDescent="0.3">
      <c r="A40" s="21">
        <v>38</v>
      </c>
      <c r="B40" s="48">
        <f t="shared" si="0"/>
        <v>174.66666666666666</v>
      </c>
      <c r="C40" s="48">
        <f t="shared" si="1"/>
        <v>6637.333333333333</v>
      </c>
      <c r="D40" s="48">
        <f t="shared" si="2"/>
        <v>0.12666666666666671</v>
      </c>
      <c r="E40" s="48">
        <f t="shared" si="3"/>
        <v>6637.3333333333348</v>
      </c>
    </row>
    <row r="41" spans="1:5" x14ac:dyDescent="0.3">
      <c r="A41" s="21">
        <v>39</v>
      </c>
      <c r="B41" s="48">
        <f t="shared" si="0"/>
        <v>174</v>
      </c>
      <c r="C41" s="48">
        <f t="shared" si="1"/>
        <v>6786</v>
      </c>
      <c r="D41" s="48">
        <f t="shared" si="2"/>
        <v>0.13</v>
      </c>
      <c r="E41" s="48">
        <f t="shared" si="3"/>
        <v>6786</v>
      </c>
    </row>
    <row r="42" spans="1:5" x14ac:dyDescent="0.3">
      <c r="A42" s="21">
        <v>40</v>
      </c>
      <c r="B42" s="48">
        <f t="shared" si="0"/>
        <v>173.33333333333334</v>
      </c>
      <c r="C42" s="48">
        <f t="shared" si="1"/>
        <v>6933.3333333333339</v>
      </c>
      <c r="D42" s="48">
        <f t="shared" si="2"/>
        <v>0.13333333333333328</v>
      </c>
      <c r="E42" s="48">
        <f t="shared" si="3"/>
        <v>6933.3333333333312</v>
      </c>
    </row>
    <row r="43" spans="1:5" x14ac:dyDescent="0.3">
      <c r="A43" s="21">
        <v>41</v>
      </c>
      <c r="B43" s="48">
        <f t="shared" si="0"/>
        <v>172.66666666666666</v>
      </c>
      <c r="C43" s="48">
        <f t="shared" si="1"/>
        <v>7079.333333333333</v>
      </c>
      <c r="D43" s="48">
        <f t="shared" si="2"/>
        <v>0.13666666666666671</v>
      </c>
      <c r="E43" s="48">
        <f t="shared" si="3"/>
        <v>7079.3333333333358</v>
      </c>
    </row>
    <row r="44" spans="1:5" x14ac:dyDescent="0.3">
      <c r="A44" s="21">
        <v>42</v>
      </c>
      <c r="B44" s="48">
        <f t="shared" si="0"/>
        <v>172</v>
      </c>
      <c r="C44" s="48">
        <f t="shared" si="1"/>
        <v>7224</v>
      </c>
      <c r="D44" s="48">
        <f t="shared" si="2"/>
        <v>0.14000000000000001</v>
      </c>
      <c r="E44" s="48">
        <f t="shared" si="3"/>
        <v>7224.0000000000009</v>
      </c>
    </row>
    <row r="45" spans="1:5" x14ac:dyDescent="0.3">
      <c r="A45" s="21">
        <v>43</v>
      </c>
      <c r="B45" s="48">
        <f t="shared" si="0"/>
        <v>171.33333333333334</v>
      </c>
      <c r="C45" s="48">
        <f t="shared" si="1"/>
        <v>7367.3333333333339</v>
      </c>
      <c r="D45" s="48">
        <f t="shared" si="2"/>
        <v>0.14333333333333328</v>
      </c>
      <c r="E45" s="48">
        <f t="shared" si="3"/>
        <v>7367.3333333333321</v>
      </c>
    </row>
    <row r="46" spans="1:5" x14ac:dyDescent="0.3">
      <c r="A46" s="21">
        <v>44</v>
      </c>
      <c r="B46" s="48">
        <f t="shared" si="0"/>
        <v>170.66666666666666</v>
      </c>
      <c r="C46" s="48">
        <f t="shared" si="1"/>
        <v>7509.333333333333</v>
      </c>
      <c r="D46" s="48">
        <f t="shared" si="2"/>
        <v>0.14666666666666672</v>
      </c>
      <c r="E46" s="48">
        <f t="shared" si="3"/>
        <v>7509.3333333333358</v>
      </c>
    </row>
    <row r="47" spans="1:5" x14ac:dyDescent="0.3">
      <c r="A47" s="21">
        <v>45</v>
      </c>
      <c r="B47" s="48">
        <f t="shared" si="0"/>
        <v>170</v>
      </c>
      <c r="C47" s="48">
        <f t="shared" si="1"/>
        <v>7650</v>
      </c>
      <c r="D47" s="48">
        <f t="shared" si="2"/>
        <v>0.15</v>
      </c>
      <c r="E47" s="48">
        <f t="shared" si="3"/>
        <v>7650</v>
      </c>
    </row>
    <row r="48" spans="1:5" x14ac:dyDescent="0.3">
      <c r="A48" s="21">
        <v>46</v>
      </c>
      <c r="B48" s="48">
        <f t="shared" si="0"/>
        <v>169.33333333333334</v>
      </c>
      <c r="C48" s="48">
        <f t="shared" si="1"/>
        <v>7789.3333333333339</v>
      </c>
      <c r="D48" s="48">
        <f t="shared" si="2"/>
        <v>0.15333333333333329</v>
      </c>
      <c r="E48" s="48">
        <f t="shared" si="3"/>
        <v>7789.3333333333321</v>
      </c>
    </row>
    <row r="49" spans="1:5" x14ac:dyDescent="0.3">
      <c r="A49" s="21">
        <v>47</v>
      </c>
      <c r="B49" s="48">
        <f t="shared" si="0"/>
        <v>168.66666666666666</v>
      </c>
      <c r="C49" s="48">
        <f t="shared" si="1"/>
        <v>7927.333333333333</v>
      </c>
      <c r="D49" s="48">
        <f t="shared" si="2"/>
        <v>0.1566666666666667</v>
      </c>
      <c r="E49" s="48">
        <f t="shared" si="3"/>
        <v>7927.3333333333348</v>
      </c>
    </row>
    <row r="50" spans="1:5" x14ac:dyDescent="0.3">
      <c r="A50" s="21">
        <v>48</v>
      </c>
      <c r="B50" s="48">
        <f t="shared" si="0"/>
        <v>168</v>
      </c>
      <c r="C50" s="48">
        <f t="shared" si="1"/>
        <v>8064</v>
      </c>
      <c r="D50" s="48">
        <f t="shared" si="2"/>
        <v>0.16</v>
      </c>
      <c r="E50" s="48">
        <f t="shared" si="3"/>
        <v>8064</v>
      </c>
    </row>
    <row r="51" spans="1:5" x14ac:dyDescent="0.3">
      <c r="A51" s="21">
        <v>49</v>
      </c>
      <c r="B51" s="48">
        <f t="shared" si="0"/>
        <v>167.33333333333334</v>
      </c>
      <c r="C51" s="48">
        <f t="shared" si="1"/>
        <v>8199.3333333333339</v>
      </c>
      <c r="D51" s="48">
        <f t="shared" si="2"/>
        <v>0.1633333333333333</v>
      </c>
      <c r="E51" s="48">
        <f t="shared" si="3"/>
        <v>8199.3333333333321</v>
      </c>
    </row>
    <row r="52" spans="1:5" x14ac:dyDescent="0.3">
      <c r="A52" s="21">
        <v>50</v>
      </c>
      <c r="B52" s="48">
        <f t="shared" si="0"/>
        <v>166.66666666666669</v>
      </c>
      <c r="C52" s="48">
        <f t="shared" si="1"/>
        <v>8333.3333333333339</v>
      </c>
      <c r="D52" s="48">
        <f t="shared" si="2"/>
        <v>0.16666666666666657</v>
      </c>
      <c r="E52" s="48">
        <f t="shared" si="3"/>
        <v>8333.3333333333285</v>
      </c>
    </row>
    <row r="53" spans="1:5" x14ac:dyDescent="0.3">
      <c r="A53" s="21">
        <v>51</v>
      </c>
      <c r="B53" s="48">
        <f t="shared" si="0"/>
        <v>166</v>
      </c>
      <c r="C53" s="48">
        <f t="shared" si="1"/>
        <v>8466</v>
      </c>
      <c r="D53" s="48">
        <f t="shared" si="2"/>
        <v>0.17</v>
      </c>
      <c r="E53" s="48">
        <f t="shared" si="3"/>
        <v>8466</v>
      </c>
    </row>
    <row r="54" spans="1:5" x14ac:dyDescent="0.3">
      <c r="A54" s="21">
        <v>52</v>
      </c>
      <c r="B54" s="48">
        <f t="shared" si="0"/>
        <v>165.33333333333334</v>
      </c>
      <c r="C54" s="48">
        <f t="shared" si="1"/>
        <v>8597.3333333333339</v>
      </c>
      <c r="D54" s="48">
        <f t="shared" si="2"/>
        <v>0.17333333333333328</v>
      </c>
      <c r="E54" s="48">
        <f t="shared" si="3"/>
        <v>8597.3333333333303</v>
      </c>
    </row>
    <row r="55" spans="1:5" x14ac:dyDescent="0.3">
      <c r="A55" s="21">
        <v>53</v>
      </c>
      <c r="B55" s="48">
        <f t="shared" si="0"/>
        <v>164.66666666666669</v>
      </c>
      <c r="C55" s="48">
        <f t="shared" si="1"/>
        <v>8727.3333333333339</v>
      </c>
      <c r="D55" s="48">
        <f t="shared" si="2"/>
        <v>0.17666666666666658</v>
      </c>
      <c r="E55" s="48">
        <f t="shared" si="3"/>
        <v>8727.3333333333303</v>
      </c>
    </row>
    <row r="56" spans="1:5" x14ac:dyDescent="0.3">
      <c r="A56" s="21">
        <v>54</v>
      </c>
      <c r="B56" s="48">
        <f t="shared" si="0"/>
        <v>164</v>
      </c>
      <c r="C56" s="48">
        <f t="shared" si="1"/>
        <v>8856</v>
      </c>
      <c r="D56" s="48">
        <f t="shared" si="2"/>
        <v>0.18</v>
      </c>
      <c r="E56" s="48">
        <f t="shared" si="3"/>
        <v>8856</v>
      </c>
    </row>
    <row r="57" spans="1:5" x14ac:dyDescent="0.3">
      <c r="A57" s="21">
        <v>55</v>
      </c>
      <c r="B57" s="48">
        <f t="shared" si="0"/>
        <v>163.33333333333334</v>
      </c>
      <c r="C57" s="48">
        <f t="shared" si="1"/>
        <v>8983.3333333333339</v>
      </c>
      <c r="D57" s="48">
        <f t="shared" si="2"/>
        <v>0.18333333333333329</v>
      </c>
      <c r="E57" s="48">
        <f t="shared" si="3"/>
        <v>8983.3333333333321</v>
      </c>
    </row>
    <row r="58" spans="1:5" x14ac:dyDescent="0.3">
      <c r="A58" s="21">
        <v>56</v>
      </c>
      <c r="B58" s="48">
        <f t="shared" si="0"/>
        <v>162.66666666666669</v>
      </c>
      <c r="C58" s="48">
        <f t="shared" si="1"/>
        <v>9109.3333333333339</v>
      </c>
      <c r="D58" s="48">
        <f t="shared" si="2"/>
        <v>0.18666666666666656</v>
      </c>
      <c r="E58" s="48">
        <f t="shared" si="3"/>
        <v>9109.3333333333285</v>
      </c>
    </row>
    <row r="59" spans="1:5" x14ac:dyDescent="0.3">
      <c r="A59" s="21">
        <v>57</v>
      </c>
      <c r="B59" s="48">
        <f t="shared" si="0"/>
        <v>162</v>
      </c>
      <c r="C59" s="48">
        <f t="shared" si="1"/>
        <v>9234</v>
      </c>
      <c r="D59" s="48">
        <f t="shared" si="2"/>
        <v>0.19</v>
      </c>
      <c r="E59" s="48">
        <f t="shared" si="3"/>
        <v>9234</v>
      </c>
    </row>
    <row r="60" spans="1:5" x14ac:dyDescent="0.3">
      <c r="A60" s="21">
        <v>58</v>
      </c>
      <c r="B60" s="48">
        <f t="shared" si="0"/>
        <v>161.33333333333334</v>
      </c>
      <c r="C60" s="48">
        <f t="shared" si="1"/>
        <v>9357.3333333333339</v>
      </c>
      <c r="D60" s="48">
        <f t="shared" si="2"/>
        <v>0.1933333333333333</v>
      </c>
      <c r="E60" s="48">
        <f t="shared" si="3"/>
        <v>9357.3333333333321</v>
      </c>
    </row>
    <row r="61" spans="1:5" x14ac:dyDescent="0.3">
      <c r="A61" s="21">
        <v>59</v>
      </c>
      <c r="B61" s="48">
        <f t="shared" si="0"/>
        <v>160.66666666666669</v>
      </c>
      <c r="C61" s="48">
        <f t="shared" si="1"/>
        <v>9479.3333333333339</v>
      </c>
      <c r="D61" s="48">
        <f t="shared" si="2"/>
        <v>0.19666666666666657</v>
      </c>
      <c r="E61" s="48">
        <f t="shared" si="3"/>
        <v>9479.3333333333303</v>
      </c>
    </row>
    <row r="62" spans="1:5" x14ac:dyDescent="0.3">
      <c r="A62" s="21">
        <v>60</v>
      </c>
      <c r="B62" s="48">
        <f t="shared" si="0"/>
        <v>160</v>
      </c>
      <c r="C62" s="48">
        <f t="shared" si="1"/>
        <v>9600</v>
      </c>
      <c r="D62" s="48">
        <f t="shared" si="2"/>
        <v>0.2</v>
      </c>
      <c r="E62" s="48">
        <f t="shared" si="3"/>
        <v>9600</v>
      </c>
    </row>
    <row r="63" spans="1:5" x14ac:dyDescent="0.3">
      <c r="A63" s="21">
        <v>61</v>
      </c>
      <c r="B63" s="48">
        <f t="shared" si="0"/>
        <v>159.33333333333334</v>
      </c>
      <c r="C63" s="48">
        <f t="shared" si="1"/>
        <v>9719.3333333333339</v>
      </c>
      <c r="D63" s="48">
        <f t="shared" si="2"/>
        <v>0.20333333333333328</v>
      </c>
      <c r="E63" s="48">
        <f t="shared" si="3"/>
        <v>9719.3333333333303</v>
      </c>
    </row>
    <row r="64" spans="1:5" x14ac:dyDescent="0.3">
      <c r="A64" s="21">
        <v>62</v>
      </c>
      <c r="B64" s="48">
        <f t="shared" si="0"/>
        <v>158.66666666666669</v>
      </c>
      <c r="C64" s="48">
        <f t="shared" si="1"/>
        <v>9837.3333333333339</v>
      </c>
      <c r="D64" s="48">
        <f t="shared" si="2"/>
        <v>0.20666666666666658</v>
      </c>
      <c r="E64" s="48">
        <f t="shared" si="3"/>
        <v>9837.3333333333303</v>
      </c>
    </row>
    <row r="65" spans="1:5" x14ac:dyDescent="0.3">
      <c r="A65" s="21">
        <v>63</v>
      </c>
      <c r="B65" s="48">
        <f t="shared" si="0"/>
        <v>158</v>
      </c>
      <c r="C65" s="48">
        <f t="shared" si="1"/>
        <v>9954</v>
      </c>
      <c r="D65" s="48">
        <f t="shared" si="2"/>
        <v>0.21</v>
      </c>
      <c r="E65" s="48">
        <f t="shared" si="3"/>
        <v>9954</v>
      </c>
    </row>
    <row r="66" spans="1:5" x14ac:dyDescent="0.3">
      <c r="A66" s="21">
        <v>64</v>
      </c>
      <c r="B66" s="48">
        <f t="shared" ref="B66:B129" si="9">$S$3+$S$4*A66</f>
        <v>157.33333333333334</v>
      </c>
      <c r="C66" s="48">
        <f t="shared" ref="C66:C129" si="10">A66*B66</f>
        <v>10069.333333333334</v>
      </c>
      <c r="D66" s="48">
        <f t="shared" ref="D66:D129" si="11">(1/$S$3)*($S$3-B66)</f>
        <v>0.21333333333333329</v>
      </c>
      <c r="E66" s="48">
        <f t="shared" ref="E66:E129" si="12">D66*B66*$Q$3</f>
        <v>10069.333333333332</v>
      </c>
    </row>
    <row r="67" spans="1:5" x14ac:dyDescent="0.3">
      <c r="A67" s="21">
        <v>65</v>
      </c>
      <c r="B67" s="48">
        <f t="shared" si="9"/>
        <v>156.66666666666669</v>
      </c>
      <c r="C67" s="48">
        <f t="shared" si="10"/>
        <v>10183.333333333334</v>
      </c>
      <c r="D67" s="48">
        <f t="shared" si="11"/>
        <v>0.21666666666666656</v>
      </c>
      <c r="E67" s="48">
        <f t="shared" si="12"/>
        <v>10183.33333333333</v>
      </c>
    </row>
    <row r="68" spans="1:5" x14ac:dyDescent="0.3">
      <c r="A68" s="21">
        <v>66</v>
      </c>
      <c r="B68" s="48">
        <f t="shared" si="9"/>
        <v>156</v>
      </c>
      <c r="C68" s="48">
        <f t="shared" si="10"/>
        <v>10296</v>
      </c>
      <c r="D68" s="48">
        <f t="shared" si="11"/>
        <v>0.22</v>
      </c>
      <c r="E68" s="48">
        <f t="shared" si="12"/>
        <v>10296</v>
      </c>
    </row>
    <row r="69" spans="1:5" x14ac:dyDescent="0.3">
      <c r="A69" s="21">
        <v>67</v>
      </c>
      <c r="B69" s="48">
        <f t="shared" si="9"/>
        <v>155.33333333333334</v>
      </c>
      <c r="C69" s="48">
        <f t="shared" si="10"/>
        <v>10407.333333333334</v>
      </c>
      <c r="D69" s="48">
        <f t="shared" si="11"/>
        <v>0.2233333333333333</v>
      </c>
      <c r="E69" s="48">
        <f t="shared" si="12"/>
        <v>10407.333333333332</v>
      </c>
    </row>
    <row r="70" spans="1:5" x14ac:dyDescent="0.3">
      <c r="A70" s="21">
        <v>68</v>
      </c>
      <c r="B70" s="48">
        <f t="shared" si="9"/>
        <v>154.66666666666669</v>
      </c>
      <c r="C70" s="48">
        <f t="shared" si="10"/>
        <v>10517.333333333334</v>
      </c>
      <c r="D70" s="48">
        <f t="shared" si="11"/>
        <v>0.22666666666666657</v>
      </c>
      <c r="E70" s="48">
        <f t="shared" si="12"/>
        <v>10517.33333333333</v>
      </c>
    </row>
    <row r="71" spans="1:5" x14ac:dyDescent="0.3">
      <c r="A71" s="21">
        <v>69</v>
      </c>
      <c r="B71" s="48">
        <f t="shared" si="9"/>
        <v>154</v>
      </c>
      <c r="C71" s="48">
        <f t="shared" si="10"/>
        <v>10626</v>
      </c>
      <c r="D71" s="48">
        <f t="shared" si="11"/>
        <v>0.23</v>
      </c>
      <c r="E71" s="48">
        <f t="shared" si="12"/>
        <v>10626</v>
      </c>
    </row>
    <row r="72" spans="1:5" x14ac:dyDescent="0.3">
      <c r="A72" s="21">
        <v>70</v>
      </c>
      <c r="B72" s="48">
        <f t="shared" si="9"/>
        <v>153.33333333333334</v>
      </c>
      <c r="C72" s="48">
        <f t="shared" si="10"/>
        <v>10733.333333333334</v>
      </c>
      <c r="D72" s="48">
        <f t="shared" si="11"/>
        <v>0.23333333333333328</v>
      </c>
      <c r="E72" s="48">
        <f t="shared" si="12"/>
        <v>10733.333333333332</v>
      </c>
    </row>
    <row r="73" spans="1:5" x14ac:dyDescent="0.3">
      <c r="A73" s="21">
        <v>71</v>
      </c>
      <c r="B73" s="48">
        <f t="shared" si="9"/>
        <v>152.66666666666669</v>
      </c>
      <c r="C73" s="48">
        <f t="shared" si="10"/>
        <v>10839.333333333334</v>
      </c>
      <c r="D73" s="48">
        <f t="shared" si="11"/>
        <v>0.23666666666666658</v>
      </c>
      <c r="E73" s="48">
        <f t="shared" si="12"/>
        <v>10839.33333333333</v>
      </c>
    </row>
    <row r="74" spans="1:5" x14ac:dyDescent="0.3">
      <c r="A74" s="21">
        <v>72</v>
      </c>
      <c r="B74" s="48">
        <f t="shared" si="9"/>
        <v>152</v>
      </c>
      <c r="C74" s="48">
        <f t="shared" si="10"/>
        <v>10944</v>
      </c>
      <c r="D74" s="48">
        <f t="shared" si="11"/>
        <v>0.24</v>
      </c>
      <c r="E74" s="48">
        <f t="shared" si="12"/>
        <v>10943.999999999998</v>
      </c>
    </row>
    <row r="75" spans="1:5" x14ac:dyDescent="0.3">
      <c r="A75" s="21">
        <v>73</v>
      </c>
      <c r="B75" s="48">
        <f t="shared" si="9"/>
        <v>151.33333333333334</v>
      </c>
      <c r="C75" s="48">
        <f t="shared" si="10"/>
        <v>11047.333333333334</v>
      </c>
      <c r="D75" s="48">
        <f t="shared" si="11"/>
        <v>0.24333333333333329</v>
      </c>
      <c r="E75" s="48">
        <f t="shared" si="12"/>
        <v>11047.333333333332</v>
      </c>
    </row>
    <row r="76" spans="1:5" x14ac:dyDescent="0.3">
      <c r="A76" s="21">
        <v>74</v>
      </c>
      <c r="B76" s="48">
        <f t="shared" si="9"/>
        <v>150.66666666666669</v>
      </c>
      <c r="C76" s="48">
        <f t="shared" si="10"/>
        <v>11149.333333333334</v>
      </c>
      <c r="D76" s="48">
        <f t="shared" si="11"/>
        <v>0.24666666666666659</v>
      </c>
      <c r="E76" s="48">
        <f t="shared" si="12"/>
        <v>11149.33333333333</v>
      </c>
    </row>
    <row r="77" spans="1:5" x14ac:dyDescent="0.3">
      <c r="A77" s="21">
        <v>75</v>
      </c>
      <c r="B77" s="48">
        <f t="shared" si="9"/>
        <v>150</v>
      </c>
      <c r="C77" s="48">
        <f t="shared" si="10"/>
        <v>11250</v>
      </c>
      <c r="D77" s="48">
        <f t="shared" si="11"/>
        <v>0.25</v>
      </c>
      <c r="E77" s="48">
        <f t="shared" si="12"/>
        <v>11250</v>
      </c>
    </row>
    <row r="78" spans="1:5" x14ac:dyDescent="0.3">
      <c r="A78" s="21">
        <v>76</v>
      </c>
      <c r="B78" s="48">
        <f t="shared" si="9"/>
        <v>149.33333333333334</v>
      </c>
      <c r="C78" s="48">
        <f t="shared" si="10"/>
        <v>11349.333333333334</v>
      </c>
      <c r="D78" s="48">
        <f t="shared" si="11"/>
        <v>0.2533333333333333</v>
      </c>
      <c r="E78" s="48">
        <f t="shared" si="12"/>
        <v>11349.333333333332</v>
      </c>
    </row>
    <row r="79" spans="1:5" x14ac:dyDescent="0.3">
      <c r="A79" s="21">
        <v>77</v>
      </c>
      <c r="B79" s="48">
        <f t="shared" si="9"/>
        <v>148.66666666666669</v>
      </c>
      <c r="C79" s="48">
        <f t="shared" si="10"/>
        <v>11447.333333333334</v>
      </c>
      <c r="D79" s="48">
        <f t="shared" si="11"/>
        <v>0.2566666666666666</v>
      </c>
      <c r="E79" s="48">
        <f t="shared" si="12"/>
        <v>11447.333333333332</v>
      </c>
    </row>
    <row r="80" spans="1:5" x14ac:dyDescent="0.3">
      <c r="A80" s="21">
        <v>78</v>
      </c>
      <c r="B80" s="48">
        <f t="shared" si="9"/>
        <v>148</v>
      </c>
      <c r="C80" s="48">
        <f t="shared" si="10"/>
        <v>11544</v>
      </c>
      <c r="D80" s="48">
        <f t="shared" si="11"/>
        <v>0.26</v>
      </c>
      <c r="E80" s="48">
        <f t="shared" si="12"/>
        <v>11544.000000000002</v>
      </c>
    </row>
    <row r="81" spans="1:5" x14ac:dyDescent="0.3">
      <c r="A81" s="21">
        <v>79</v>
      </c>
      <c r="B81" s="48">
        <f t="shared" si="9"/>
        <v>147.33333333333334</v>
      </c>
      <c r="C81" s="48">
        <f t="shared" si="10"/>
        <v>11639.333333333334</v>
      </c>
      <c r="D81" s="48">
        <f t="shared" si="11"/>
        <v>0.26333333333333331</v>
      </c>
      <c r="E81" s="48">
        <f t="shared" si="12"/>
        <v>11639.333333333332</v>
      </c>
    </row>
    <row r="82" spans="1:5" x14ac:dyDescent="0.3">
      <c r="A82" s="21">
        <v>80</v>
      </c>
      <c r="B82" s="48">
        <f t="shared" si="9"/>
        <v>146.66666666666669</v>
      </c>
      <c r="C82" s="48">
        <f t="shared" si="10"/>
        <v>11733.333333333336</v>
      </c>
      <c r="D82" s="48">
        <f t="shared" si="11"/>
        <v>0.26666666666666655</v>
      </c>
      <c r="E82" s="48">
        <f t="shared" si="12"/>
        <v>11733.33333333333</v>
      </c>
    </row>
    <row r="83" spans="1:5" x14ac:dyDescent="0.3">
      <c r="A83" s="21">
        <v>81</v>
      </c>
      <c r="B83" s="48">
        <f t="shared" si="9"/>
        <v>146</v>
      </c>
      <c r="C83" s="48">
        <f t="shared" si="10"/>
        <v>11826</v>
      </c>
      <c r="D83" s="48">
        <f t="shared" si="11"/>
        <v>0.27</v>
      </c>
      <c r="E83" s="48">
        <f t="shared" si="12"/>
        <v>11826</v>
      </c>
    </row>
    <row r="84" spans="1:5" x14ac:dyDescent="0.3">
      <c r="A84" s="21">
        <v>82</v>
      </c>
      <c r="B84" s="48">
        <f t="shared" si="9"/>
        <v>145.33333333333334</v>
      </c>
      <c r="C84" s="48">
        <f t="shared" si="10"/>
        <v>11917.333333333334</v>
      </c>
      <c r="D84" s="48">
        <f t="shared" si="11"/>
        <v>0.27333333333333332</v>
      </c>
      <c r="E84" s="48">
        <f t="shared" si="12"/>
        <v>11917.333333333334</v>
      </c>
    </row>
    <row r="85" spans="1:5" x14ac:dyDescent="0.3">
      <c r="A85" s="21">
        <v>83</v>
      </c>
      <c r="B85" s="48">
        <f t="shared" si="9"/>
        <v>144.66666666666669</v>
      </c>
      <c r="C85" s="48">
        <f t="shared" si="10"/>
        <v>12007.333333333336</v>
      </c>
      <c r="D85" s="48">
        <f t="shared" si="11"/>
        <v>0.27666666666666656</v>
      </c>
      <c r="E85" s="48">
        <f t="shared" si="12"/>
        <v>12007.33333333333</v>
      </c>
    </row>
    <row r="86" spans="1:5" x14ac:dyDescent="0.3">
      <c r="A86" s="21">
        <v>84</v>
      </c>
      <c r="B86" s="48">
        <f t="shared" si="9"/>
        <v>144</v>
      </c>
      <c r="C86" s="48">
        <f t="shared" si="10"/>
        <v>12096</v>
      </c>
      <c r="D86" s="48">
        <f t="shared" si="11"/>
        <v>0.28000000000000003</v>
      </c>
      <c r="E86" s="48">
        <f t="shared" si="12"/>
        <v>12096.000000000002</v>
      </c>
    </row>
    <row r="87" spans="1:5" x14ac:dyDescent="0.3">
      <c r="A87" s="21">
        <v>85</v>
      </c>
      <c r="B87" s="48">
        <f t="shared" si="9"/>
        <v>143.33333333333334</v>
      </c>
      <c r="C87" s="48">
        <f t="shared" si="10"/>
        <v>12183.333333333334</v>
      </c>
      <c r="D87" s="48">
        <f t="shared" si="11"/>
        <v>0.28333333333333327</v>
      </c>
      <c r="E87" s="48">
        <f t="shared" si="12"/>
        <v>12183.333333333332</v>
      </c>
    </row>
    <row r="88" spans="1:5" x14ac:dyDescent="0.3">
      <c r="A88" s="21">
        <v>86</v>
      </c>
      <c r="B88" s="48">
        <f t="shared" si="9"/>
        <v>142.66666666666669</v>
      </c>
      <c r="C88" s="48">
        <f t="shared" si="10"/>
        <v>12269.333333333336</v>
      </c>
      <c r="D88" s="48">
        <f t="shared" si="11"/>
        <v>0.28666666666666657</v>
      </c>
      <c r="E88" s="48">
        <f t="shared" si="12"/>
        <v>12269.33333333333</v>
      </c>
    </row>
    <row r="89" spans="1:5" x14ac:dyDescent="0.3">
      <c r="A89" s="21">
        <v>87</v>
      </c>
      <c r="B89" s="48">
        <f t="shared" si="9"/>
        <v>142</v>
      </c>
      <c r="C89" s="48">
        <f t="shared" si="10"/>
        <v>12354</v>
      </c>
      <c r="D89" s="48">
        <f t="shared" si="11"/>
        <v>0.28999999999999998</v>
      </c>
      <c r="E89" s="48">
        <f t="shared" si="12"/>
        <v>12354</v>
      </c>
    </row>
    <row r="90" spans="1:5" x14ac:dyDescent="0.3">
      <c r="A90" s="21">
        <v>88</v>
      </c>
      <c r="B90" s="48">
        <f t="shared" si="9"/>
        <v>141.33333333333334</v>
      </c>
      <c r="C90" s="48">
        <f t="shared" si="10"/>
        <v>12437.333333333334</v>
      </c>
      <c r="D90" s="48">
        <f t="shared" si="11"/>
        <v>0.29333333333333328</v>
      </c>
      <c r="E90" s="48">
        <f t="shared" si="12"/>
        <v>12437.333333333332</v>
      </c>
    </row>
    <row r="91" spans="1:5" x14ac:dyDescent="0.3">
      <c r="A91" s="21">
        <v>89</v>
      </c>
      <c r="B91" s="48">
        <f t="shared" si="9"/>
        <v>140.66666666666669</v>
      </c>
      <c r="C91" s="48">
        <f t="shared" si="10"/>
        <v>12519.333333333336</v>
      </c>
      <c r="D91" s="48">
        <f t="shared" si="11"/>
        <v>0.29666666666666658</v>
      </c>
      <c r="E91" s="48">
        <f t="shared" si="12"/>
        <v>12519.333333333332</v>
      </c>
    </row>
    <row r="92" spans="1:5" x14ac:dyDescent="0.3">
      <c r="A92" s="21">
        <v>90</v>
      </c>
      <c r="B92" s="48">
        <f t="shared" si="9"/>
        <v>140</v>
      </c>
      <c r="C92" s="48">
        <f t="shared" si="10"/>
        <v>12600</v>
      </c>
      <c r="D92" s="48">
        <f t="shared" si="11"/>
        <v>0.3</v>
      </c>
      <c r="E92" s="48">
        <f t="shared" si="12"/>
        <v>12600</v>
      </c>
    </row>
    <row r="93" spans="1:5" x14ac:dyDescent="0.3">
      <c r="A93" s="21">
        <v>91</v>
      </c>
      <c r="B93" s="48">
        <f t="shared" si="9"/>
        <v>139.33333333333334</v>
      </c>
      <c r="C93" s="48">
        <f t="shared" si="10"/>
        <v>12679.333333333334</v>
      </c>
      <c r="D93" s="48">
        <f t="shared" si="11"/>
        <v>0.30333333333333329</v>
      </c>
      <c r="E93" s="48">
        <f t="shared" si="12"/>
        <v>12679.333333333332</v>
      </c>
    </row>
    <row r="94" spans="1:5" x14ac:dyDescent="0.3">
      <c r="A94" s="21">
        <v>92</v>
      </c>
      <c r="B94" s="48">
        <f t="shared" si="9"/>
        <v>138.66666666666669</v>
      </c>
      <c r="C94" s="48">
        <f t="shared" si="10"/>
        <v>12757.333333333336</v>
      </c>
      <c r="D94" s="48">
        <f t="shared" si="11"/>
        <v>0.30666666666666659</v>
      </c>
      <c r="E94" s="48">
        <f t="shared" si="12"/>
        <v>12757.333333333332</v>
      </c>
    </row>
    <row r="95" spans="1:5" x14ac:dyDescent="0.3">
      <c r="A95" s="21">
        <v>93</v>
      </c>
      <c r="B95" s="48">
        <f t="shared" si="9"/>
        <v>138</v>
      </c>
      <c r="C95" s="48">
        <f t="shared" si="10"/>
        <v>12834</v>
      </c>
      <c r="D95" s="48">
        <f t="shared" si="11"/>
        <v>0.31</v>
      </c>
      <c r="E95" s="48">
        <f t="shared" si="12"/>
        <v>12834</v>
      </c>
    </row>
    <row r="96" spans="1:5" x14ac:dyDescent="0.3">
      <c r="A96" s="21">
        <v>94</v>
      </c>
      <c r="B96" s="48">
        <f t="shared" si="9"/>
        <v>137.33333333333334</v>
      </c>
      <c r="C96" s="48">
        <f t="shared" si="10"/>
        <v>12909.333333333334</v>
      </c>
      <c r="D96" s="48">
        <f t="shared" si="11"/>
        <v>0.3133333333333333</v>
      </c>
      <c r="E96" s="48">
        <f t="shared" si="12"/>
        <v>12909.333333333332</v>
      </c>
    </row>
    <row r="97" spans="1:5" x14ac:dyDescent="0.3">
      <c r="A97" s="21">
        <v>95</v>
      </c>
      <c r="B97" s="48">
        <f t="shared" si="9"/>
        <v>136.66666666666669</v>
      </c>
      <c r="C97" s="48">
        <f t="shared" si="10"/>
        <v>12983.333333333336</v>
      </c>
      <c r="D97" s="48">
        <f t="shared" si="11"/>
        <v>0.3166666666666666</v>
      </c>
      <c r="E97" s="48">
        <f t="shared" si="12"/>
        <v>12983.333333333332</v>
      </c>
    </row>
    <row r="98" spans="1:5" x14ac:dyDescent="0.3">
      <c r="A98" s="21">
        <v>96</v>
      </c>
      <c r="B98" s="48">
        <f t="shared" si="9"/>
        <v>136</v>
      </c>
      <c r="C98" s="48">
        <f t="shared" si="10"/>
        <v>13056</v>
      </c>
      <c r="D98" s="48">
        <f t="shared" si="11"/>
        <v>0.32</v>
      </c>
      <c r="E98" s="48">
        <f t="shared" si="12"/>
        <v>13056.000000000002</v>
      </c>
    </row>
    <row r="99" spans="1:5" x14ac:dyDescent="0.3">
      <c r="A99" s="21">
        <v>97</v>
      </c>
      <c r="B99" s="48">
        <f t="shared" si="9"/>
        <v>135.33333333333334</v>
      </c>
      <c r="C99" s="48">
        <f t="shared" si="10"/>
        <v>13127.333333333334</v>
      </c>
      <c r="D99" s="48">
        <f t="shared" si="11"/>
        <v>0.32333333333333331</v>
      </c>
      <c r="E99" s="48">
        <f t="shared" si="12"/>
        <v>13127.333333333332</v>
      </c>
    </row>
    <row r="100" spans="1:5" x14ac:dyDescent="0.3">
      <c r="A100" s="21">
        <v>98</v>
      </c>
      <c r="B100" s="48">
        <f t="shared" si="9"/>
        <v>134.66666666666669</v>
      </c>
      <c r="C100" s="48">
        <f t="shared" si="10"/>
        <v>13197.333333333336</v>
      </c>
      <c r="D100" s="48">
        <f t="shared" si="11"/>
        <v>0.32666666666666661</v>
      </c>
      <c r="E100" s="48">
        <f t="shared" si="12"/>
        <v>13197.333333333332</v>
      </c>
    </row>
    <row r="101" spans="1:5" x14ac:dyDescent="0.3">
      <c r="A101" s="21">
        <v>99</v>
      </c>
      <c r="B101" s="48">
        <f t="shared" si="9"/>
        <v>134</v>
      </c>
      <c r="C101" s="48">
        <f t="shared" si="10"/>
        <v>13266</v>
      </c>
      <c r="D101" s="48">
        <f t="shared" si="11"/>
        <v>0.33</v>
      </c>
      <c r="E101" s="48">
        <f t="shared" si="12"/>
        <v>13266</v>
      </c>
    </row>
    <row r="102" spans="1:5" x14ac:dyDescent="0.3">
      <c r="A102" s="21">
        <v>100</v>
      </c>
      <c r="B102" s="48">
        <f t="shared" si="9"/>
        <v>133.33333333333334</v>
      </c>
      <c r="C102" s="48">
        <f t="shared" si="10"/>
        <v>13333.333333333334</v>
      </c>
      <c r="D102" s="48">
        <f t="shared" si="11"/>
        <v>0.33333333333333331</v>
      </c>
      <c r="E102" s="48">
        <f t="shared" si="12"/>
        <v>13333.333333333332</v>
      </c>
    </row>
    <row r="103" spans="1:5" x14ac:dyDescent="0.3">
      <c r="A103" s="21">
        <v>101</v>
      </c>
      <c r="B103" s="48">
        <f t="shared" si="9"/>
        <v>132.66666666666669</v>
      </c>
      <c r="C103" s="48">
        <f t="shared" si="10"/>
        <v>13399.333333333336</v>
      </c>
      <c r="D103" s="48">
        <f t="shared" si="11"/>
        <v>0.33666666666666656</v>
      </c>
      <c r="E103" s="48">
        <f t="shared" si="12"/>
        <v>13399.33333333333</v>
      </c>
    </row>
    <row r="104" spans="1:5" x14ac:dyDescent="0.3">
      <c r="A104" s="21">
        <v>102</v>
      </c>
      <c r="B104" s="48">
        <f t="shared" si="9"/>
        <v>132</v>
      </c>
      <c r="C104" s="48">
        <f t="shared" si="10"/>
        <v>13464</v>
      </c>
      <c r="D104" s="48">
        <f t="shared" si="11"/>
        <v>0.34</v>
      </c>
      <c r="E104" s="48">
        <f t="shared" si="12"/>
        <v>13464</v>
      </c>
    </row>
    <row r="105" spans="1:5" x14ac:dyDescent="0.3">
      <c r="A105" s="21">
        <v>103</v>
      </c>
      <c r="B105" s="48">
        <f t="shared" si="9"/>
        <v>131.33333333333334</v>
      </c>
      <c r="C105" s="48">
        <f t="shared" si="10"/>
        <v>13527.333333333334</v>
      </c>
      <c r="D105" s="48">
        <f t="shared" si="11"/>
        <v>0.34333333333333327</v>
      </c>
      <c r="E105" s="48">
        <f t="shared" si="12"/>
        <v>13527.333333333332</v>
      </c>
    </row>
    <row r="106" spans="1:5" x14ac:dyDescent="0.3">
      <c r="A106" s="21">
        <v>104</v>
      </c>
      <c r="B106" s="48">
        <f t="shared" si="9"/>
        <v>130.66666666666669</v>
      </c>
      <c r="C106" s="48">
        <f t="shared" si="10"/>
        <v>13589.333333333336</v>
      </c>
      <c r="D106" s="48">
        <f t="shared" si="11"/>
        <v>0.34666666666666657</v>
      </c>
      <c r="E106" s="48">
        <f t="shared" si="12"/>
        <v>13589.333333333332</v>
      </c>
    </row>
    <row r="107" spans="1:5" x14ac:dyDescent="0.3">
      <c r="A107" s="21">
        <v>105</v>
      </c>
      <c r="B107" s="48">
        <f t="shared" si="9"/>
        <v>130</v>
      </c>
      <c r="C107" s="48">
        <f t="shared" si="10"/>
        <v>13650</v>
      </c>
      <c r="D107" s="48">
        <f t="shared" si="11"/>
        <v>0.35000000000000003</v>
      </c>
      <c r="E107" s="48">
        <f t="shared" si="12"/>
        <v>13650.000000000002</v>
      </c>
    </row>
    <row r="108" spans="1:5" x14ac:dyDescent="0.3">
      <c r="A108" s="21">
        <v>106</v>
      </c>
      <c r="B108" s="48">
        <f t="shared" si="9"/>
        <v>129.33333333333334</v>
      </c>
      <c r="C108" s="48">
        <f t="shared" si="10"/>
        <v>13709.333333333334</v>
      </c>
      <c r="D108" s="48">
        <f t="shared" si="11"/>
        <v>0.35333333333333328</v>
      </c>
      <c r="E108" s="48">
        <f t="shared" si="12"/>
        <v>13709.333333333332</v>
      </c>
    </row>
    <row r="109" spans="1:5" x14ac:dyDescent="0.3">
      <c r="A109" s="21">
        <v>107</v>
      </c>
      <c r="B109" s="48">
        <f t="shared" si="9"/>
        <v>128.66666666666669</v>
      </c>
      <c r="C109" s="48">
        <f t="shared" si="10"/>
        <v>13767.333333333336</v>
      </c>
      <c r="D109" s="48">
        <f t="shared" si="11"/>
        <v>0.35666666666666658</v>
      </c>
      <c r="E109" s="48">
        <f t="shared" si="12"/>
        <v>13767.333333333332</v>
      </c>
    </row>
    <row r="110" spans="1:5" x14ac:dyDescent="0.3">
      <c r="A110" s="21">
        <v>108</v>
      </c>
      <c r="B110" s="48">
        <f t="shared" si="9"/>
        <v>128</v>
      </c>
      <c r="C110" s="48">
        <f t="shared" si="10"/>
        <v>13824</v>
      </c>
      <c r="D110" s="48">
        <f t="shared" si="11"/>
        <v>0.36</v>
      </c>
      <c r="E110" s="48">
        <f t="shared" si="12"/>
        <v>13824</v>
      </c>
    </row>
    <row r="111" spans="1:5" x14ac:dyDescent="0.3">
      <c r="A111" s="21">
        <v>109</v>
      </c>
      <c r="B111" s="48">
        <f t="shared" si="9"/>
        <v>127.33333333333334</v>
      </c>
      <c r="C111" s="48">
        <f t="shared" si="10"/>
        <v>13879.333333333334</v>
      </c>
      <c r="D111" s="48">
        <f t="shared" si="11"/>
        <v>0.36333333333333329</v>
      </c>
      <c r="E111" s="48">
        <f t="shared" si="12"/>
        <v>13879.333333333332</v>
      </c>
    </row>
    <row r="112" spans="1:5" x14ac:dyDescent="0.3">
      <c r="A112" s="21">
        <v>110</v>
      </c>
      <c r="B112" s="48">
        <f t="shared" si="9"/>
        <v>126.66666666666667</v>
      </c>
      <c r="C112" s="48">
        <f t="shared" si="10"/>
        <v>13933.333333333334</v>
      </c>
      <c r="D112" s="48">
        <f t="shared" si="11"/>
        <v>0.36666666666666664</v>
      </c>
      <c r="E112" s="48">
        <f t="shared" si="12"/>
        <v>13933.333333333332</v>
      </c>
    </row>
    <row r="113" spans="1:5" x14ac:dyDescent="0.3">
      <c r="A113" s="21">
        <v>111</v>
      </c>
      <c r="B113" s="48">
        <f t="shared" si="9"/>
        <v>126</v>
      </c>
      <c r="C113" s="48">
        <f t="shared" si="10"/>
        <v>13986</v>
      </c>
      <c r="D113" s="48">
        <f t="shared" si="11"/>
        <v>0.37</v>
      </c>
      <c r="E113" s="48">
        <f t="shared" si="12"/>
        <v>13986</v>
      </c>
    </row>
    <row r="114" spans="1:5" x14ac:dyDescent="0.3">
      <c r="A114" s="21">
        <v>112</v>
      </c>
      <c r="B114" s="48">
        <f t="shared" si="9"/>
        <v>125.33333333333334</v>
      </c>
      <c r="C114" s="48">
        <f t="shared" si="10"/>
        <v>14037.333333333334</v>
      </c>
      <c r="D114" s="48">
        <f t="shared" si="11"/>
        <v>0.37333333333333329</v>
      </c>
      <c r="E114" s="48">
        <f t="shared" si="12"/>
        <v>14037.333333333332</v>
      </c>
    </row>
    <row r="115" spans="1:5" x14ac:dyDescent="0.3">
      <c r="A115" s="21">
        <v>113</v>
      </c>
      <c r="B115" s="48">
        <f t="shared" si="9"/>
        <v>124.66666666666667</v>
      </c>
      <c r="C115" s="48">
        <f t="shared" si="10"/>
        <v>14087.333333333334</v>
      </c>
      <c r="D115" s="48">
        <f t="shared" si="11"/>
        <v>0.37666666666666665</v>
      </c>
      <c r="E115" s="48">
        <f t="shared" si="12"/>
        <v>14087.333333333334</v>
      </c>
    </row>
    <row r="116" spans="1:5" x14ac:dyDescent="0.3">
      <c r="A116" s="21">
        <v>114</v>
      </c>
      <c r="B116" s="48">
        <f t="shared" si="9"/>
        <v>124</v>
      </c>
      <c r="C116" s="48">
        <f t="shared" si="10"/>
        <v>14136</v>
      </c>
      <c r="D116" s="48">
        <f t="shared" si="11"/>
        <v>0.38</v>
      </c>
      <c r="E116" s="48">
        <f t="shared" si="12"/>
        <v>14136</v>
      </c>
    </row>
    <row r="117" spans="1:5" x14ac:dyDescent="0.3">
      <c r="A117" s="21">
        <v>115</v>
      </c>
      <c r="B117" s="48">
        <f t="shared" si="9"/>
        <v>123.33333333333334</v>
      </c>
      <c r="C117" s="48">
        <f t="shared" si="10"/>
        <v>14183.333333333334</v>
      </c>
      <c r="D117" s="48">
        <f t="shared" si="11"/>
        <v>0.3833333333333333</v>
      </c>
      <c r="E117" s="48">
        <f t="shared" si="12"/>
        <v>14183.333333333334</v>
      </c>
    </row>
    <row r="118" spans="1:5" x14ac:dyDescent="0.3">
      <c r="A118" s="21">
        <v>116</v>
      </c>
      <c r="B118" s="48">
        <f t="shared" si="9"/>
        <v>122.66666666666667</v>
      </c>
      <c r="C118" s="48">
        <f t="shared" si="10"/>
        <v>14229.333333333334</v>
      </c>
      <c r="D118" s="48">
        <f t="shared" si="11"/>
        <v>0.38666666666666666</v>
      </c>
      <c r="E118" s="48">
        <f t="shared" si="12"/>
        <v>14229.333333333334</v>
      </c>
    </row>
    <row r="119" spans="1:5" x14ac:dyDescent="0.3">
      <c r="A119" s="21">
        <v>117</v>
      </c>
      <c r="B119" s="48">
        <f t="shared" si="9"/>
        <v>122</v>
      </c>
      <c r="C119" s="48">
        <f t="shared" si="10"/>
        <v>14274</v>
      </c>
      <c r="D119" s="48">
        <f t="shared" si="11"/>
        <v>0.39</v>
      </c>
      <c r="E119" s="48">
        <f t="shared" si="12"/>
        <v>14274</v>
      </c>
    </row>
    <row r="120" spans="1:5" x14ac:dyDescent="0.3">
      <c r="A120" s="21">
        <v>118</v>
      </c>
      <c r="B120" s="48">
        <f t="shared" si="9"/>
        <v>121.33333333333334</v>
      </c>
      <c r="C120" s="48">
        <f t="shared" si="10"/>
        <v>14317.333333333334</v>
      </c>
      <c r="D120" s="48">
        <f t="shared" si="11"/>
        <v>0.39333333333333331</v>
      </c>
      <c r="E120" s="48">
        <f t="shared" si="12"/>
        <v>14317.333333333334</v>
      </c>
    </row>
    <row r="121" spans="1:5" x14ac:dyDescent="0.3">
      <c r="A121" s="21">
        <v>119</v>
      </c>
      <c r="B121" s="48">
        <f t="shared" si="9"/>
        <v>120.66666666666667</v>
      </c>
      <c r="C121" s="48">
        <f t="shared" si="10"/>
        <v>14359.333333333334</v>
      </c>
      <c r="D121" s="48">
        <f t="shared" si="11"/>
        <v>0.39666666666666667</v>
      </c>
      <c r="E121" s="48">
        <f t="shared" si="12"/>
        <v>14359.333333333334</v>
      </c>
    </row>
    <row r="122" spans="1:5" x14ac:dyDescent="0.3">
      <c r="A122" s="21">
        <v>120</v>
      </c>
      <c r="B122" s="48">
        <f t="shared" si="9"/>
        <v>120</v>
      </c>
      <c r="C122" s="48">
        <f t="shared" si="10"/>
        <v>14400</v>
      </c>
      <c r="D122" s="48">
        <f t="shared" si="11"/>
        <v>0.4</v>
      </c>
      <c r="E122" s="48">
        <f t="shared" si="12"/>
        <v>14400</v>
      </c>
    </row>
    <row r="123" spans="1:5" x14ac:dyDescent="0.3">
      <c r="A123" s="21">
        <v>121</v>
      </c>
      <c r="B123" s="48">
        <f t="shared" si="9"/>
        <v>119.33333333333334</v>
      </c>
      <c r="C123" s="48">
        <f t="shared" si="10"/>
        <v>14439.333333333334</v>
      </c>
      <c r="D123" s="48">
        <f t="shared" si="11"/>
        <v>0.40333333333333332</v>
      </c>
      <c r="E123" s="48">
        <f t="shared" si="12"/>
        <v>14439.333333333334</v>
      </c>
    </row>
    <row r="124" spans="1:5" x14ac:dyDescent="0.3">
      <c r="A124" s="21">
        <v>122</v>
      </c>
      <c r="B124" s="48">
        <f t="shared" si="9"/>
        <v>118.66666666666667</v>
      </c>
      <c r="C124" s="48">
        <f t="shared" si="10"/>
        <v>14477.333333333334</v>
      </c>
      <c r="D124" s="48">
        <f t="shared" si="11"/>
        <v>0.40666666666666668</v>
      </c>
      <c r="E124" s="48">
        <f t="shared" si="12"/>
        <v>14477.333333333334</v>
      </c>
    </row>
    <row r="125" spans="1:5" x14ac:dyDescent="0.3">
      <c r="A125" s="21">
        <v>123</v>
      </c>
      <c r="B125" s="48">
        <f t="shared" si="9"/>
        <v>118</v>
      </c>
      <c r="C125" s="48">
        <f t="shared" si="10"/>
        <v>14514</v>
      </c>
      <c r="D125" s="48">
        <f t="shared" si="11"/>
        <v>0.41000000000000003</v>
      </c>
      <c r="E125" s="48">
        <f t="shared" si="12"/>
        <v>14514</v>
      </c>
    </row>
    <row r="126" spans="1:5" x14ac:dyDescent="0.3">
      <c r="A126" s="21">
        <v>124</v>
      </c>
      <c r="B126" s="48">
        <f t="shared" si="9"/>
        <v>117.33333333333334</v>
      </c>
      <c r="C126" s="48">
        <f t="shared" si="10"/>
        <v>14549.333333333334</v>
      </c>
      <c r="D126" s="48">
        <f t="shared" si="11"/>
        <v>0.41333333333333327</v>
      </c>
      <c r="E126" s="48">
        <f t="shared" si="12"/>
        <v>14549.333333333334</v>
      </c>
    </row>
    <row r="127" spans="1:5" x14ac:dyDescent="0.3">
      <c r="A127" s="21">
        <v>125</v>
      </c>
      <c r="B127" s="48">
        <f t="shared" si="9"/>
        <v>116.66666666666667</v>
      </c>
      <c r="C127" s="48">
        <f t="shared" si="10"/>
        <v>14583.333333333334</v>
      </c>
      <c r="D127" s="48">
        <f t="shared" si="11"/>
        <v>0.41666666666666663</v>
      </c>
      <c r="E127" s="48">
        <f t="shared" si="12"/>
        <v>14583.333333333332</v>
      </c>
    </row>
    <row r="128" spans="1:5" x14ac:dyDescent="0.3">
      <c r="A128" s="21">
        <v>126</v>
      </c>
      <c r="B128" s="48">
        <f t="shared" si="9"/>
        <v>116</v>
      </c>
      <c r="C128" s="48">
        <f t="shared" si="10"/>
        <v>14616</v>
      </c>
      <c r="D128" s="48">
        <f t="shared" si="11"/>
        <v>0.42</v>
      </c>
      <c r="E128" s="48">
        <f t="shared" si="12"/>
        <v>14616</v>
      </c>
    </row>
    <row r="129" spans="1:5" x14ac:dyDescent="0.3">
      <c r="A129" s="21">
        <v>127</v>
      </c>
      <c r="B129" s="48">
        <f t="shared" si="9"/>
        <v>115.33333333333334</v>
      </c>
      <c r="C129" s="48">
        <f t="shared" si="10"/>
        <v>14647.333333333334</v>
      </c>
      <c r="D129" s="48">
        <f t="shared" si="11"/>
        <v>0.42333333333333328</v>
      </c>
      <c r="E129" s="48">
        <f t="shared" si="12"/>
        <v>14647.333333333334</v>
      </c>
    </row>
    <row r="130" spans="1:5" x14ac:dyDescent="0.3">
      <c r="A130" s="21">
        <v>128</v>
      </c>
      <c r="B130" s="48">
        <f t="shared" ref="B130:B193" si="13">$S$3+$S$4*A130</f>
        <v>114.66666666666667</v>
      </c>
      <c r="C130" s="48">
        <f t="shared" ref="C130:C193" si="14">A130*B130</f>
        <v>14677.333333333334</v>
      </c>
      <c r="D130" s="48">
        <f t="shared" ref="D130:D193" si="15">(1/$S$3)*($S$3-B130)</f>
        <v>0.42666666666666664</v>
      </c>
      <c r="E130" s="48">
        <f t="shared" ref="E130:E193" si="16">D130*B130*$Q$3</f>
        <v>14677.333333333332</v>
      </c>
    </row>
    <row r="131" spans="1:5" x14ac:dyDescent="0.3">
      <c r="A131" s="21">
        <v>129</v>
      </c>
      <c r="B131" s="48">
        <f t="shared" si="13"/>
        <v>114</v>
      </c>
      <c r="C131" s="48">
        <f t="shared" si="14"/>
        <v>14706</v>
      </c>
      <c r="D131" s="48">
        <f t="shared" si="15"/>
        <v>0.43</v>
      </c>
      <c r="E131" s="48">
        <f t="shared" si="16"/>
        <v>14705.999999999998</v>
      </c>
    </row>
    <row r="132" spans="1:5" x14ac:dyDescent="0.3">
      <c r="A132" s="21">
        <v>130</v>
      </c>
      <c r="B132" s="48">
        <f t="shared" si="13"/>
        <v>113.33333333333334</v>
      </c>
      <c r="C132" s="48">
        <f t="shared" si="14"/>
        <v>14733.333333333334</v>
      </c>
      <c r="D132" s="48">
        <f t="shared" si="15"/>
        <v>0.43333333333333329</v>
      </c>
      <c r="E132" s="48">
        <f t="shared" si="16"/>
        <v>14733.333333333332</v>
      </c>
    </row>
    <row r="133" spans="1:5" x14ac:dyDescent="0.3">
      <c r="A133" s="21">
        <v>131</v>
      </c>
      <c r="B133" s="48">
        <f t="shared" si="13"/>
        <v>112.66666666666667</v>
      </c>
      <c r="C133" s="48">
        <f t="shared" si="14"/>
        <v>14759.333333333334</v>
      </c>
      <c r="D133" s="48">
        <f t="shared" si="15"/>
        <v>0.43666666666666665</v>
      </c>
      <c r="E133" s="48">
        <f t="shared" si="16"/>
        <v>14759.333333333334</v>
      </c>
    </row>
    <row r="134" spans="1:5" x14ac:dyDescent="0.3">
      <c r="A134" s="21">
        <v>132</v>
      </c>
      <c r="B134" s="48">
        <f t="shared" si="13"/>
        <v>112</v>
      </c>
      <c r="C134" s="48">
        <f t="shared" si="14"/>
        <v>14784</v>
      </c>
      <c r="D134" s="48">
        <f t="shared" si="15"/>
        <v>0.44</v>
      </c>
      <c r="E134" s="48">
        <f t="shared" si="16"/>
        <v>14784</v>
      </c>
    </row>
    <row r="135" spans="1:5" x14ac:dyDescent="0.3">
      <c r="A135" s="21">
        <v>133</v>
      </c>
      <c r="B135" s="48">
        <f t="shared" si="13"/>
        <v>111.33333333333334</v>
      </c>
      <c r="C135" s="48">
        <f t="shared" si="14"/>
        <v>14807.333333333334</v>
      </c>
      <c r="D135" s="48">
        <f t="shared" si="15"/>
        <v>0.4433333333333333</v>
      </c>
      <c r="E135" s="48">
        <f t="shared" si="16"/>
        <v>14807.333333333334</v>
      </c>
    </row>
    <row r="136" spans="1:5" x14ac:dyDescent="0.3">
      <c r="A136" s="21">
        <v>134</v>
      </c>
      <c r="B136" s="48">
        <f t="shared" si="13"/>
        <v>110.66666666666667</v>
      </c>
      <c r="C136" s="48">
        <f t="shared" si="14"/>
        <v>14829.333333333334</v>
      </c>
      <c r="D136" s="48">
        <f t="shared" si="15"/>
        <v>0.44666666666666666</v>
      </c>
      <c r="E136" s="48">
        <f t="shared" si="16"/>
        <v>14829.333333333334</v>
      </c>
    </row>
    <row r="137" spans="1:5" x14ac:dyDescent="0.3">
      <c r="A137" s="21">
        <v>135</v>
      </c>
      <c r="B137" s="48">
        <f t="shared" si="13"/>
        <v>110</v>
      </c>
      <c r="C137" s="48">
        <f t="shared" si="14"/>
        <v>14850</v>
      </c>
      <c r="D137" s="48">
        <f t="shared" si="15"/>
        <v>0.45</v>
      </c>
      <c r="E137" s="48">
        <f t="shared" si="16"/>
        <v>14850</v>
      </c>
    </row>
    <row r="138" spans="1:5" x14ac:dyDescent="0.3">
      <c r="A138" s="21">
        <v>136</v>
      </c>
      <c r="B138" s="48">
        <f t="shared" si="13"/>
        <v>109.33333333333334</v>
      </c>
      <c r="C138" s="48">
        <f t="shared" si="14"/>
        <v>14869.333333333334</v>
      </c>
      <c r="D138" s="48">
        <f t="shared" si="15"/>
        <v>0.45333333333333331</v>
      </c>
      <c r="E138" s="48">
        <f t="shared" si="16"/>
        <v>14869.333333333334</v>
      </c>
    </row>
    <row r="139" spans="1:5" x14ac:dyDescent="0.3">
      <c r="A139" s="21">
        <v>137</v>
      </c>
      <c r="B139" s="48">
        <f t="shared" si="13"/>
        <v>108.66666666666667</v>
      </c>
      <c r="C139" s="48">
        <f t="shared" si="14"/>
        <v>14887.333333333334</v>
      </c>
      <c r="D139" s="48">
        <f t="shared" si="15"/>
        <v>0.45666666666666667</v>
      </c>
      <c r="E139" s="48">
        <f t="shared" si="16"/>
        <v>14887.333333333336</v>
      </c>
    </row>
    <row r="140" spans="1:5" x14ac:dyDescent="0.3">
      <c r="A140" s="21">
        <v>138</v>
      </c>
      <c r="B140" s="48">
        <f t="shared" si="13"/>
        <v>108</v>
      </c>
      <c r="C140" s="48">
        <f t="shared" si="14"/>
        <v>14904</v>
      </c>
      <c r="D140" s="48">
        <f t="shared" si="15"/>
        <v>0.46</v>
      </c>
      <c r="E140" s="48">
        <f t="shared" si="16"/>
        <v>14904</v>
      </c>
    </row>
    <row r="141" spans="1:5" x14ac:dyDescent="0.3">
      <c r="A141" s="21">
        <v>139</v>
      </c>
      <c r="B141" s="48">
        <f t="shared" si="13"/>
        <v>107.33333333333334</v>
      </c>
      <c r="C141" s="48">
        <f t="shared" si="14"/>
        <v>14919.333333333334</v>
      </c>
      <c r="D141" s="48">
        <f t="shared" si="15"/>
        <v>0.46333333333333332</v>
      </c>
      <c r="E141" s="48">
        <f t="shared" si="16"/>
        <v>14919.333333333334</v>
      </c>
    </row>
    <row r="142" spans="1:5" x14ac:dyDescent="0.3">
      <c r="A142" s="21">
        <v>140</v>
      </c>
      <c r="B142" s="48">
        <f t="shared" si="13"/>
        <v>106.66666666666667</v>
      </c>
      <c r="C142" s="48">
        <f t="shared" si="14"/>
        <v>14933.333333333334</v>
      </c>
      <c r="D142" s="48">
        <f t="shared" si="15"/>
        <v>0.46666666666666667</v>
      </c>
      <c r="E142" s="48">
        <f t="shared" si="16"/>
        <v>14933.333333333334</v>
      </c>
    </row>
    <row r="143" spans="1:5" x14ac:dyDescent="0.3">
      <c r="A143" s="21">
        <v>141</v>
      </c>
      <c r="B143" s="48">
        <f t="shared" si="13"/>
        <v>106</v>
      </c>
      <c r="C143" s="48">
        <f t="shared" si="14"/>
        <v>14946</v>
      </c>
      <c r="D143" s="48">
        <f t="shared" si="15"/>
        <v>0.47000000000000003</v>
      </c>
      <c r="E143" s="48">
        <f t="shared" si="16"/>
        <v>14946</v>
      </c>
    </row>
    <row r="144" spans="1:5" x14ac:dyDescent="0.3">
      <c r="A144" s="21">
        <v>142</v>
      </c>
      <c r="B144" s="48">
        <f t="shared" si="13"/>
        <v>105.33333333333334</v>
      </c>
      <c r="C144" s="48">
        <f t="shared" si="14"/>
        <v>14957.333333333334</v>
      </c>
      <c r="D144" s="48">
        <f t="shared" si="15"/>
        <v>0.47333333333333327</v>
      </c>
      <c r="E144" s="48">
        <f t="shared" si="16"/>
        <v>14957.333333333334</v>
      </c>
    </row>
    <row r="145" spans="1:5" x14ac:dyDescent="0.3">
      <c r="A145" s="21">
        <v>143</v>
      </c>
      <c r="B145" s="48">
        <f t="shared" si="13"/>
        <v>104.66666666666667</v>
      </c>
      <c r="C145" s="48">
        <f t="shared" si="14"/>
        <v>14967.333333333334</v>
      </c>
      <c r="D145" s="48">
        <f t="shared" si="15"/>
        <v>0.47666666666666663</v>
      </c>
      <c r="E145" s="48">
        <f t="shared" si="16"/>
        <v>14967.333333333332</v>
      </c>
    </row>
    <row r="146" spans="1:5" x14ac:dyDescent="0.3">
      <c r="A146" s="21">
        <v>144</v>
      </c>
      <c r="B146" s="48">
        <f t="shared" si="13"/>
        <v>104</v>
      </c>
      <c r="C146" s="48">
        <f t="shared" si="14"/>
        <v>14976</v>
      </c>
      <c r="D146" s="48">
        <f t="shared" si="15"/>
        <v>0.48</v>
      </c>
      <c r="E146" s="48">
        <f t="shared" si="16"/>
        <v>14976</v>
      </c>
    </row>
    <row r="147" spans="1:5" x14ac:dyDescent="0.3">
      <c r="A147" s="21">
        <v>145</v>
      </c>
      <c r="B147" s="48">
        <f t="shared" si="13"/>
        <v>103.33333333333334</v>
      </c>
      <c r="C147" s="48">
        <f t="shared" si="14"/>
        <v>14983.333333333334</v>
      </c>
      <c r="D147" s="48">
        <f t="shared" si="15"/>
        <v>0.48333333333333328</v>
      </c>
      <c r="E147" s="48">
        <f t="shared" si="16"/>
        <v>14983.333333333332</v>
      </c>
    </row>
    <row r="148" spans="1:5" x14ac:dyDescent="0.3">
      <c r="A148" s="21">
        <v>146</v>
      </c>
      <c r="B148" s="48">
        <f t="shared" si="13"/>
        <v>102.66666666666667</v>
      </c>
      <c r="C148" s="48">
        <f t="shared" si="14"/>
        <v>14989.333333333334</v>
      </c>
      <c r="D148" s="48">
        <f t="shared" si="15"/>
        <v>0.48666666666666664</v>
      </c>
      <c r="E148" s="48">
        <f t="shared" si="16"/>
        <v>14989.333333333334</v>
      </c>
    </row>
    <row r="149" spans="1:5" x14ac:dyDescent="0.3">
      <c r="A149" s="21">
        <v>147</v>
      </c>
      <c r="B149" s="48">
        <f t="shared" si="13"/>
        <v>102</v>
      </c>
      <c r="C149" s="48">
        <f t="shared" si="14"/>
        <v>14994</v>
      </c>
      <c r="D149" s="48">
        <f t="shared" si="15"/>
        <v>0.49</v>
      </c>
      <c r="E149" s="48">
        <f t="shared" si="16"/>
        <v>14993.999999999998</v>
      </c>
    </row>
    <row r="150" spans="1:5" x14ac:dyDescent="0.3">
      <c r="A150" s="21">
        <v>148</v>
      </c>
      <c r="B150" s="48">
        <f t="shared" si="13"/>
        <v>101.33333333333334</v>
      </c>
      <c r="C150" s="48">
        <f t="shared" si="14"/>
        <v>14997.333333333334</v>
      </c>
      <c r="D150" s="48">
        <f t="shared" si="15"/>
        <v>0.49333333333333329</v>
      </c>
      <c r="E150" s="48">
        <f t="shared" si="16"/>
        <v>14997.333333333332</v>
      </c>
    </row>
    <row r="151" spans="1:5" x14ac:dyDescent="0.3">
      <c r="A151" s="21">
        <v>149</v>
      </c>
      <c r="B151" s="48">
        <f t="shared" si="13"/>
        <v>100.66666666666667</v>
      </c>
      <c r="C151" s="48">
        <f t="shared" si="14"/>
        <v>14999.333333333334</v>
      </c>
      <c r="D151" s="48">
        <f t="shared" si="15"/>
        <v>0.49666666666666665</v>
      </c>
      <c r="E151" s="48">
        <f t="shared" si="16"/>
        <v>14999.333333333334</v>
      </c>
    </row>
    <row r="152" spans="1:5" x14ac:dyDescent="0.3">
      <c r="A152" s="21">
        <v>150</v>
      </c>
      <c r="B152" s="48">
        <f t="shared" si="13"/>
        <v>100</v>
      </c>
      <c r="C152" s="48">
        <f t="shared" si="14"/>
        <v>15000</v>
      </c>
      <c r="D152" s="48">
        <f t="shared" si="15"/>
        <v>0.5</v>
      </c>
      <c r="E152" s="48">
        <f t="shared" si="16"/>
        <v>15000</v>
      </c>
    </row>
    <row r="153" spans="1:5" x14ac:dyDescent="0.3">
      <c r="A153" s="21">
        <v>151</v>
      </c>
      <c r="B153" s="48">
        <f t="shared" si="13"/>
        <v>99.333333333333343</v>
      </c>
      <c r="C153" s="48">
        <f t="shared" si="14"/>
        <v>14999.333333333334</v>
      </c>
      <c r="D153" s="48">
        <f t="shared" si="15"/>
        <v>0.5033333333333333</v>
      </c>
      <c r="E153" s="48">
        <f t="shared" si="16"/>
        <v>14999.333333333334</v>
      </c>
    </row>
    <row r="154" spans="1:5" x14ac:dyDescent="0.3">
      <c r="A154" s="21">
        <v>152</v>
      </c>
      <c r="B154" s="48">
        <f t="shared" si="13"/>
        <v>98.666666666666671</v>
      </c>
      <c r="C154" s="48">
        <f t="shared" si="14"/>
        <v>14997.333333333334</v>
      </c>
      <c r="D154" s="48">
        <f t="shared" si="15"/>
        <v>0.5066666666666666</v>
      </c>
      <c r="E154" s="48">
        <f t="shared" si="16"/>
        <v>14997.333333333332</v>
      </c>
    </row>
    <row r="155" spans="1:5" x14ac:dyDescent="0.3">
      <c r="A155" s="21">
        <v>153</v>
      </c>
      <c r="B155" s="48">
        <f t="shared" si="13"/>
        <v>98</v>
      </c>
      <c r="C155" s="48">
        <f t="shared" si="14"/>
        <v>14994</v>
      </c>
      <c r="D155" s="48">
        <f t="shared" si="15"/>
        <v>0.51</v>
      </c>
      <c r="E155" s="48">
        <f t="shared" si="16"/>
        <v>14994.000000000002</v>
      </c>
    </row>
    <row r="156" spans="1:5" x14ac:dyDescent="0.3">
      <c r="A156" s="21">
        <v>154</v>
      </c>
      <c r="B156" s="48">
        <f t="shared" si="13"/>
        <v>97.333333333333343</v>
      </c>
      <c r="C156" s="48">
        <f t="shared" si="14"/>
        <v>14989.333333333334</v>
      </c>
      <c r="D156" s="48">
        <f t="shared" si="15"/>
        <v>0.51333333333333331</v>
      </c>
      <c r="E156" s="48">
        <f t="shared" si="16"/>
        <v>14989.333333333334</v>
      </c>
    </row>
    <row r="157" spans="1:5" x14ac:dyDescent="0.3">
      <c r="A157" s="21">
        <v>155</v>
      </c>
      <c r="B157" s="48">
        <f t="shared" si="13"/>
        <v>96.666666666666671</v>
      </c>
      <c r="C157" s="48">
        <f t="shared" si="14"/>
        <v>14983.333333333334</v>
      </c>
      <c r="D157" s="48">
        <f t="shared" si="15"/>
        <v>0.51666666666666661</v>
      </c>
      <c r="E157" s="48">
        <f t="shared" si="16"/>
        <v>14983.333333333332</v>
      </c>
    </row>
    <row r="158" spans="1:5" x14ac:dyDescent="0.3">
      <c r="A158" s="21">
        <v>156</v>
      </c>
      <c r="B158" s="48">
        <f t="shared" si="13"/>
        <v>96</v>
      </c>
      <c r="C158" s="48">
        <f t="shared" si="14"/>
        <v>14976</v>
      </c>
      <c r="D158" s="48">
        <f t="shared" si="15"/>
        <v>0.52</v>
      </c>
      <c r="E158" s="48">
        <f t="shared" si="16"/>
        <v>14976</v>
      </c>
    </row>
    <row r="159" spans="1:5" x14ac:dyDescent="0.3">
      <c r="A159" s="21">
        <v>157</v>
      </c>
      <c r="B159" s="48">
        <f t="shared" si="13"/>
        <v>95.333333333333343</v>
      </c>
      <c r="C159" s="48">
        <f t="shared" si="14"/>
        <v>14967.333333333334</v>
      </c>
      <c r="D159" s="48">
        <f t="shared" si="15"/>
        <v>0.52333333333333332</v>
      </c>
      <c r="E159" s="48">
        <f t="shared" si="16"/>
        <v>14967.333333333334</v>
      </c>
    </row>
    <row r="160" spans="1:5" x14ac:dyDescent="0.3">
      <c r="A160" s="21">
        <v>158</v>
      </c>
      <c r="B160" s="48">
        <f t="shared" si="13"/>
        <v>94.666666666666671</v>
      </c>
      <c r="C160" s="48">
        <f t="shared" si="14"/>
        <v>14957.333333333334</v>
      </c>
      <c r="D160" s="48">
        <f t="shared" si="15"/>
        <v>0.52666666666666662</v>
      </c>
      <c r="E160" s="48">
        <f t="shared" si="16"/>
        <v>14957.333333333334</v>
      </c>
    </row>
    <row r="161" spans="1:5" x14ac:dyDescent="0.3">
      <c r="A161" s="21">
        <v>159</v>
      </c>
      <c r="B161" s="48">
        <f t="shared" si="13"/>
        <v>94</v>
      </c>
      <c r="C161" s="48">
        <f t="shared" si="14"/>
        <v>14946</v>
      </c>
      <c r="D161" s="48">
        <f t="shared" si="15"/>
        <v>0.53</v>
      </c>
      <c r="E161" s="48">
        <f t="shared" si="16"/>
        <v>14946</v>
      </c>
    </row>
    <row r="162" spans="1:5" x14ac:dyDescent="0.3">
      <c r="A162" s="21">
        <v>160</v>
      </c>
      <c r="B162" s="48">
        <f t="shared" si="13"/>
        <v>93.333333333333343</v>
      </c>
      <c r="C162" s="48">
        <f t="shared" si="14"/>
        <v>14933.333333333336</v>
      </c>
      <c r="D162" s="48">
        <f t="shared" si="15"/>
        <v>0.53333333333333333</v>
      </c>
      <c r="E162" s="48">
        <f t="shared" si="16"/>
        <v>14933.333333333336</v>
      </c>
    </row>
    <row r="163" spans="1:5" x14ac:dyDescent="0.3">
      <c r="A163" s="21">
        <v>161</v>
      </c>
      <c r="B163" s="48">
        <f t="shared" si="13"/>
        <v>92.666666666666671</v>
      </c>
      <c r="C163" s="48">
        <f t="shared" si="14"/>
        <v>14919.333333333334</v>
      </c>
      <c r="D163" s="48">
        <f t="shared" si="15"/>
        <v>0.53666666666666663</v>
      </c>
      <c r="E163" s="48">
        <f t="shared" si="16"/>
        <v>14919.333333333334</v>
      </c>
    </row>
    <row r="164" spans="1:5" x14ac:dyDescent="0.3">
      <c r="A164" s="21">
        <v>162</v>
      </c>
      <c r="B164" s="48">
        <f t="shared" si="13"/>
        <v>92</v>
      </c>
      <c r="C164" s="48">
        <f t="shared" si="14"/>
        <v>14904</v>
      </c>
      <c r="D164" s="48">
        <f t="shared" si="15"/>
        <v>0.54</v>
      </c>
      <c r="E164" s="48">
        <f t="shared" si="16"/>
        <v>14904.000000000002</v>
      </c>
    </row>
    <row r="165" spans="1:5" x14ac:dyDescent="0.3">
      <c r="A165" s="21">
        <v>163</v>
      </c>
      <c r="B165" s="48">
        <f t="shared" si="13"/>
        <v>91.333333333333343</v>
      </c>
      <c r="C165" s="48">
        <f t="shared" si="14"/>
        <v>14887.333333333336</v>
      </c>
      <c r="D165" s="48">
        <f t="shared" si="15"/>
        <v>0.54333333333333333</v>
      </c>
      <c r="E165" s="48">
        <f t="shared" si="16"/>
        <v>14887.333333333336</v>
      </c>
    </row>
    <row r="166" spans="1:5" x14ac:dyDescent="0.3">
      <c r="A166" s="21">
        <v>164</v>
      </c>
      <c r="B166" s="48">
        <f t="shared" si="13"/>
        <v>90.666666666666671</v>
      </c>
      <c r="C166" s="48">
        <f t="shared" si="14"/>
        <v>14869.333333333334</v>
      </c>
      <c r="D166" s="48">
        <f t="shared" si="15"/>
        <v>0.54666666666666663</v>
      </c>
      <c r="E166" s="48">
        <f t="shared" si="16"/>
        <v>14869.333333333334</v>
      </c>
    </row>
    <row r="167" spans="1:5" x14ac:dyDescent="0.3">
      <c r="A167" s="21">
        <v>165</v>
      </c>
      <c r="B167" s="48">
        <f t="shared" si="13"/>
        <v>90</v>
      </c>
      <c r="C167" s="48">
        <f t="shared" si="14"/>
        <v>14850</v>
      </c>
      <c r="D167" s="48">
        <f t="shared" si="15"/>
        <v>0.55000000000000004</v>
      </c>
      <c r="E167" s="48">
        <f t="shared" si="16"/>
        <v>14850.000000000002</v>
      </c>
    </row>
    <row r="168" spans="1:5" x14ac:dyDescent="0.3">
      <c r="A168" s="21">
        <v>166</v>
      </c>
      <c r="B168" s="48">
        <f t="shared" si="13"/>
        <v>89.333333333333343</v>
      </c>
      <c r="C168" s="48">
        <f t="shared" si="14"/>
        <v>14829.333333333336</v>
      </c>
      <c r="D168" s="48">
        <f t="shared" si="15"/>
        <v>0.55333333333333334</v>
      </c>
      <c r="E168" s="48">
        <f t="shared" si="16"/>
        <v>14829.333333333334</v>
      </c>
    </row>
    <row r="169" spans="1:5" x14ac:dyDescent="0.3">
      <c r="A169" s="21">
        <v>167</v>
      </c>
      <c r="B169" s="48">
        <f t="shared" si="13"/>
        <v>88.666666666666671</v>
      </c>
      <c r="C169" s="48">
        <f t="shared" si="14"/>
        <v>14807.333333333334</v>
      </c>
      <c r="D169" s="48">
        <f t="shared" si="15"/>
        <v>0.55666666666666664</v>
      </c>
      <c r="E169" s="48">
        <f t="shared" si="16"/>
        <v>14807.333333333334</v>
      </c>
    </row>
    <row r="170" spans="1:5" x14ac:dyDescent="0.3">
      <c r="A170" s="21">
        <v>168</v>
      </c>
      <c r="B170" s="48">
        <f t="shared" si="13"/>
        <v>88</v>
      </c>
      <c r="C170" s="48">
        <f t="shared" si="14"/>
        <v>14784</v>
      </c>
      <c r="D170" s="48">
        <f t="shared" si="15"/>
        <v>0.56000000000000005</v>
      </c>
      <c r="E170" s="48">
        <f t="shared" si="16"/>
        <v>14784</v>
      </c>
    </row>
    <row r="171" spans="1:5" x14ac:dyDescent="0.3">
      <c r="A171" s="21">
        <v>169</v>
      </c>
      <c r="B171" s="48">
        <f t="shared" si="13"/>
        <v>87.333333333333343</v>
      </c>
      <c r="C171" s="48">
        <f t="shared" si="14"/>
        <v>14759.333333333336</v>
      </c>
      <c r="D171" s="48">
        <f t="shared" si="15"/>
        <v>0.56333333333333335</v>
      </c>
      <c r="E171" s="48">
        <f t="shared" si="16"/>
        <v>14759.333333333336</v>
      </c>
    </row>
    <row r="172" spans="1:5" x14ac:dyDescent="0.3">
      <c r="A172" s="21">
        <v>170</v>
      </c>
      <c r="B172" s="48">
        <f t="shared" si="13"/>
        <v>86.666666666666671</v>
      </c>
      <c r="C172" s="48">
        <f t="shared" si="14"/>
        <v>14733.333333333334</v>
      </c>
      <c r="D172" s="48">
        <f t="shared" si="15"/>
        <v>0.56666666666666665</v>
      </c>
      <c r="E172" s="48">
        <f t="shared" si="16"/>
        <v>14733.333333333334</v>
      </c>
    </row>
    <row r="173" spans="1:5" x14ac:dyDescent="0.3">
      <c r="A173" s="21">
        <v>171</v>
      </c>
      <c r="B173" s="48">
        <f t="shared" si="13"/>
        <v>86</v>
      </c>
      <c r="C173" s="48">
        <f t="shared" si="14"/>
        <v>14706</v>
      </c>
      <c r="D173" s="48">
        <f t="shared" si="15"/>
        <v>0.57000000000000006</v>
      </c>
      <c r="E173" s="48">
        <f t="shared" si="16"/>
        <v>14706.000000000002</v>
      </c>
    </row>
    <row r="174" spans="1:5" x14ac:dyDescent="0.3">
      <c r="A174" s="21">
        <v>172</v>
      </c>
      <c r="B174" s="48">
        <f t="shared" si="13"/>
        <v>85.333333333333343</v>
      </c>
      <c r="C174" s="48">
        <f t="shared" si="14"/>
        <v>14677.333333333336</v>
      </c>
      <c r="D174" s="48">
        <f t="shared" si="15"/>
        <v>0.57333333333333325</v>
      </c>
      <c r="E174" s="48">
        <f t="shared" si="16"/>
        <v>14677.333333333332</v>
      </c>
    </row>
    <row r="175" spans="1:5" x14ac:dyDescent="0.3">
      <c r="A175" s="21">
        <v>173</v>
      </c>
      <c r="B175" s="48">
        <f t="shared" si="13"/>
        <v>84.666666666666671</v>
      </c>
      <c r="C175" s="48">
        <f t="shared" si="14"/>
        <v>14647.333333333334</v>
      </c>
      <c r="D175" s="48">
        <f t="shared" si="15"/>
        <v>0.57666666666666666</v>
      </c>
      <c r="E175" s="48">
        <f t="shared" si="16"/>
        <v>14647.333333333334</v>
      </c>
    </row>
    <row r="176" spans="1:5" x14ac:dyDescent="0.3">
      <c r="A176" s="21">
        <v>174</v>
      </c>
      <c r="B176" s="48">
        <f t="shared" si="13"/>
        <v>84</v>
      </c>
      <c r="C176" s="48">
        <f t="shared" si="14"/>
        <v>14616</v>
      </c>
      <c r="D176" s="48">
        <f t="shared" si="15"/>
        <v>0.57999999999999996</v>
      </c>
      <c r="E176" s="48">
        <f t="shared" si="16"/>
        <v>14616</v>
      </c>
    </row>
    <row r="177" spans="1:5" x14ac:dyDescent="0.3">
      <c r="A177" s="21">
        <v>175</v>
      </c>
      <c r="B177" s="48">
        <f t="shared" si="13"/>
        <v>83.333333333333343</v>
      </c>
      <c r="C177" s="48">
        <f t="shared" si="14"/>
        <v>14583.333333333336</v>
      </c>
      <c r="D177" s="48">
        <f t="shared" si="15"/>
        <v>0.58333333333333326</v>
      </c>
      <c r="E177" s="48">
        <f t="shared" si="16"/>
        <v>14583.333333333332</v>
      </c>
    </row>
    <row r="178" spans="1:5" x14ac:dyDescent="0.3">
      <c r="A178" s="21">
        <v>176</v>
      </c>
      <c r="B178" s="48">
        <f t="shared" si="13"/>
        <v>82.666666666666671</v>
      </c>
      <c r="C178" s="48">
        <f t="shared" si="14"/>
        <v>14549.333333333334</v>
      </c>
      <c r="D178" s="48">
        <f t="shared" si="15"/>
        <v>0.58666666666666667</v>
      </c>
      <c r="E178" s="48">
        <f t="shared" si="16"/>
        <v>14549.333333333334</v>
      </c>
    </row>
    <row r="179" spans="1:5" x14ac:dyDescent="0.3">
      <c r="A179" s="21">
        <v>177</v>
      </c>
      <c r="B179" s="48">
        <f t="shared" si="13"/>
        <v>82</v>
      </c>
      <c r="C179" s="48">
        <f t="shared" si="14"/>
        <v>14514</v>
      </c>
      <c r="D179" s="48">
        <f t="shared" si="15"/>
        <v>0.59</v>
      </c>
      <c r="E179" s="48">
        <f t="shared" si="16"/>
        <v>14513.999999999998</v>
      </c>
    </row>
    <row r="180" spans="1:5" x14ac:dyDescent="0.3">
      <c r="A180" s="21">
        <v>178</v>
      </c>
      <c r="B180" s="48">
        <f t="shared" si="13"/>
        <v>81.333333333333343</v>
      </c>
      <c r="C180" s="48">
        <f t="shared" si="14"/>
        <v>14477.333333333336</v>
      </c>
      <c r="D180" s="48">
        <f t="shared" si="15"/>
        <v>0.59333333333333327</v>
      </c>
      <c r="E180" s="48">
        <f t="shared" si="16"/>
        <v>14477.333333333332</v>
      </c>
    </row>
    <row r="181" spans="1:5" x14ac:dyDescent="0.3">
      <c r="A181" s="21">
        <v>179</v>
      </c>
      <c r="B181" s="48">
        <f t="shared" si="13"/>
        <v>80.666666666666671</v>
      </c>
      <c r="C181" s="48">
        <f t="shared" si="14"/>
        <v>14439.333333333334</v>
      </c>
      <c r="D181" s="48">
        <f t="shared" si="15"/>
        <v>0.59666666666666668</v>
      </c>
      <c r="E181" s="48">
        <f t="shared" si="16"/>
        <v>14439.333333333336</v>
      </c>
    </row>
    <row r="182" spans="1:5" x14ac:dyDescent="0.3">
      <c r="A182" s="21">
        <v>180</v>
      </c>
      <c r="B182" s="48">
        <f t="shared" si="13"/>
        <v>80</v>
      </c>
      <c r="C182" s="48">
        <f t="shared" si="14"/>
        <v>14400</v>
      </c>
      <c r="D182" s="48">
        <f t="shared" si="15"/>
        <v>0.6</v>
      </c>
      <c r="E182" s="48">
        <f t="shared" si="16"/>
        <v>14400</v>
      </c>
    </row>
    <row r="183" spans="1:5" x14ac:dyDescent="0.3">
      <c r="A183" s="21">
        <v>181</v>
      </c>
      <c r="B183" s="48">
        <f t="shared" si="13"/>
        <v>79.333333333333343</v>
      </c>
      <c r="C183" s="48">
        <f t="shared" si="14"/>
        <v>14359.333333333336</v>
      </c>
      <c r="D183" s="48">
        <f t="shared" si="15"/>
        <v>0.60333333333333328</v>
      </c>
      <c r="E183" s="48">
        <f t="shared" si="16"/>
        <v>14359.333333333334</v>
      </c>
    </row>
    <row r="184" spans="1:5" x14ac:dyDescent="0.3">
      <c r="A184" s="21">
        <v>182</v>
      </c>
      <c r="B184" s="48">
        <f t="shared" si="13"/>
        <v>78.666666666666671</v>
      </c>
      <c r="C184" s="48">
        <f t="shared" si="14"/>
        <v>14317.333333333334</v>
      </c>
      <c r="D184" s="48">
        <f t="shared" si="15"/>
        <v>0.60666666666666669</v>
      </c>
      <c r="E184" s="48">
        <f t="shared" si="16"/>
        <v>14317.333333333336</v>
      </c>
    </row>
    <row r="185" spans="1:5" x14ac:dyDescent="0.3">
      <c r="A185" s="21">
        <v>183</v>
      </c>
      <c r="B185" s="48">
        <f t="shared" si="13"/>
        <v>78</v>
      </c>
      <c r="C185" s="48">
        <f t="shared" si="14"/>
        <v>14274</v>
      </c>
      <c r="D185" s="48">
        <f t="shared" si="15"/>
        <v>0.61</v>
      </c>
      <c r="E185" s="48">
        <f t="shared" si="16"/>
        <v>14274</v>
      </c>
    </row>
    <row r="186" spans="1:5" x14ac:dyDescent="0.3">
      <c r="A186" s="21">
        <v>184</v>
      </c>
      <c r="B186" s="48">
        <f t="shared" si="13"/>
        <v>77.333333333333343</v>
      </c>
      <c r="C186" s="48">
        <f t="shared" si="14"/>
        <v>14229.333333333336</v>
      </c>
      <c r="D186" s="48">
        <f t="shared" si="15"/>
        <v>0.61333333333333329</v>
      </c>
      <c r="E186" s="48">
        <f t="shared" si="16"/>
        <v>14229.333333333334</v>
      </c>
    </row>
    <row r="187" spans="1:5" x14ac:dyDescent="0.3">
      <c r="A187" s="21">
        <v>185</v>
      </c>
      <c r="B187" s="48">
        <f t="shared" si="13"/>
        <v>76.666666666666671</v>
      </c>
      <c r="C187" s="48">
        <f t="shared" si="14"/>
        <v>14183.333333333334</v>
      </c>
      <c r="D187" s="48">
        <f t="shared" si="15"/>
        <v>0.6166666666666667</v>
      </c>
      <c r="E187" s="48">
        <f t="shared" si="16"/>
        <v>14183.333333333336</v>
      </c>
    </row>
    <row r="188" spans="1:5" x14ac:dyDescent="0.3">
      <c r="A188" s="21">
        <v>186</v>
      </c>
      <c r="B188" s="48">
        <f t="shared" si="13"/>
        <v>76</v>
      </c>
      <c r="C188" s="48">
        <f t="shared" si="14"/>
        <v>14136</v>
      </c>
      <c r="D188" s="48">
        <f t="shared" si="15"/>
        <v>0.62</v>
      </c>
      <c r="E188" s="48">
        <f t="shared" si="16"/>
        <v>14136</v>
      </c>
    </row>
    <row r="189" spans="1:5" x14ac:dyDescent="0.3">
      <c r="A189" s="21">
        <v>187</v>
      </c>
      <c r="B189" s="48">
        <f t="shared" si="13"/>
        <v>75.333333333333343</v>
      </c>
      <c r="C189" s="48">
        <f t="shared" si="14"/>
        <v>14087.333333333336</v>
      </c>
      <c r="D189" s="48">
        <f t="shared" si="15"/>
        <v>0.62333333333333329</v>
      </c>
      <c r="E189" s="48">
        <f t="shared" si="16"/>
        <v>14087.333333333334</v>
      </c>
    </row>
    <row r="190" spans="1:5" x14ac:dyDescent="0.3">
      <c r="A190" s="21">
        <v>188</v>
      </c>
      <c r="B190" s="48">
        <f t="shared" si="13"/>
        <v>74.666666666666671</v>
      </c>
      <c r="C190" s="48">
        <f t="shared" si="14"/>
        <v>14037.333333333334</v>
      </c>
      <c r="D190" s="48">
        <f t="shared" si="15"/>
        <v>0.62666666666666671</v>
      </c>
      <c r="E190" s="48">
        <f t="shared" si="16"/>
        <v>14037.333333333334</v>
      </c>
    </row>
    <row r="191" spans="1:5" x14ac:dyDescent="0.3">
      <c r="A191" s="21">
        <v>189</v>
      </c>
      <c r="B191" s="48">
        <f t="shared" si="13"/>
        <v>74</v>
      </c>
      <c r="C191" s="48">
        <f t="shared" si="14"/>
        <v>13986</v>
      </c>
      <c r="D191" s="48">
        <f t="shared" si="15"/>
        <v>0.63</v>
      </c>
      <c r="E191" s="48">
        <f t="shared" si="16"/>
        <v>13986</v>
      </c>
    </row>
    <row r="192" spans="1:5" x14ac:dyDescent="0.3">
      <c r="A192" s="21">
        <v>190</v>
      </c>
      <c r="B192" s="48">
        <f t="shared" si="13"/>
        <v>73.333333333333343</v>
      </c>
      <c r="C192" s="48">
        <f t="shared" si="14"/>
        <v>13933.333333333336</v>
      </c>
      <c r="D192" s="48">
        <f t="shared" si="15"/>
        <v>0.6333333333333333</v>
      </c>
      <c r="E192" s="48">
        <f t="shared" si="16"/>
        <v>13933.333333333336</v>
      </c>
    </row>
    <row r="193" spans="1:5" x14ac:dyDescent="0.3">
      <c r="A193" s="21">
        <v>191</v>
      </c>
      <c r="B193" s="48">
        <f t="shared" si="13"/>
        <v>72.666666666666671</v>
      </c>
      <c r="C193" s="48">
        <f t="shared" si="14"/>
        <v>13879.333333333334</v>
      </c>
      <c r="D193" s="48">
        <f t="shared" si="15"/>
        <v>0.6366666666666666</v>
      </c>
      <c r="E193" s="48">
        <f t="shared" si="16"/>
        <v>13879.333333333332</v>
      </c>
    </row>
    <row r="194" spans="1:5" x14ac:dyDescent="0.3">
      <c r="A194" s="21">
        <v>192</v>
      </c>
      <c r="B194" s="48">
        <f t="shared" ref="B194:B257" si="17">$S$3+$S$4*A194</f>
        <v>72</v>
      </c>
      <c r="C194" s="48">
        <f t="shared" ref="C194:C257" si="18">A194*B194</f>
        <v>13824</v>
      </c>
      <c r="D194" s="48">
        <f t="shared" ref="D194:D257" si="19">(1/$S$3)*($S$3-B194)</f>
        <v>0.64</v>
      </c>
      <c r="E194" s="48">
        <f t="shared" ref="E194:E257" si="20">D194*B194*$Q$3</f>
        <v>13824</v>
      </c>
    </row>
    <row r="195" spans="1:5" x14ac:dyDescent="0.3">
      <c r="A195" s="21">
        <v>193</v>
      </c>
      <c r="B195" s="48">
        <f t="shared" si="17"/>
        <v>71.333333333333343</v>
      </c>
      <c r="C195" s="48">
        <f t="shared" si="18"/>
        <v>13767.333333333336</v>
      </c>
      <c r="D195" s="48">
        <f t="shared" si="19"/>
        <v>0.64333333333333331</v>
      </c>
      <c r="E195" s="48">
        <f t="shared" si="20"/>
        <v>13767.333333333334</v>
      </c>
    </row>
    <row r="196" spans="1:5" x14ac:dyDescent="0.3">
      <c r="A196" s="21">
        <v>194</v>
      </c>
      <c r="B196" s="48">
        <f t="shared" si="17"/>
        <v>70.666666666666686</v>
      </c>
      <c r="C196" s="48">
        <f t="shared" si="18"/>
        <v>13709.333333333338</v>
      </c>
      <c r="D196" s="48">
        <f t="shared" si="19"/>
        <v>0.64666666666666661</v>
      </c>
      <c r="E196" s="48">
        <f t="shared" si="20"/>
        <v>13709.333333333336</v>
      </c>
    </row>
    <row r="197" spans="1:5" x14ac:dyDescent="0.3">
      <c r="A197" s="21">
        <v>195</v>
      </c>
      <c r="B197" s="48">
        <f t="shared" si="17"/>
        <v>70</v>
      </c>
      <c r="C197" s="48">
        <f t="shared" si="18"/>
        <v>13650</v>
      </c>
      <c r="D197" s="48">
        <f t="shared" si="19"/>
        <v>0.65</v>
      </c>
      <c r="E197" s="48">
        <f t="shared" si="20"/>
        <v>13650</v>
      </c>
    </row>
    <row r="198" spans="1:5" x14ac:dyDescent="0.3">
      <c r="A198" s="21">
        <v>196</v>
      </c>
      <c r="B198" s="48">
        <f t="shared" si="17"/>
        <v>69.333333333333343</v>
      </c>
      <c r="C198" s="48">
        <f t="shared" si="18"/>
        <v>13589.333333333336</v>
      </c>
      <c r="D198" s="48">
        <f t="shared" si="19"/>
        <v>0.65333333333333332</v>
      </c>
      <c r="E198" s="48">
        <f t="shared" si="20"/>
        <v>13589.333333333334</v>
      </c>
    </row>
    <row r="199" spans="1:5" x14ac:dyDescent="0.3">
      <c r="A199" s="21">
        <v>197</v>
      </c>
      <c r="B199" s="48">
        <f t="shared" si="17"/>
        <v>68.666666666666686</v>
      </c>
      <c r="C199" s="48">
        <f t="shared" si="18"/>
        <v>13527.333333333338</v>
      </c>
      <c r="D199" s="48">
        <f t="shared" si="19"/>
        <v>0.65666666666666662</v>
      </c>
      <c r="E199" s="48">
        <f t="shared" si="20"/>
        <v>13527.333333333336</v>
      </c>
    </row>
    <row r="200" spans="1:5" x14ac:dyDescent="0.3">
      <c r="A200" s="21">
        <v>198</v>
      </c>
      <c r="B200" s="48">
        <f t="shared" si="17"/>
        <v>68</v>
      </c>
      <c r="C200" s="48">
        <f t="shared" si="18"/>
        <v>13464</v>
      </c>
      <c r="D200" s="48">
        <f t="shared" si="19"/>
        <v>0.66</v>
      </c>
      <c r="E200" s="48">
        <f t="shared" si="20"/>
        <v>13464</v>
      </c>
    </row>
    <row r="201" spans="1:5" x14ac:dyDescent="0.3">
      <c r="A201" s="21">
        <v>199</v>
      </c>
      <c r="B201" s="48">
        <f t="shared" si="17"/>
        <v>67.333333333333343</v>
      </c>
      <c r="C201" s="48">
        <f t="shared" si="18"/>
        <v>13399.333333333336</v>
      </c>
      <c r="D201" s="48">
        <f t="shared" si="19"/>
        <v>0.66333333333333333</v>
      </c>
      <c r="E201" s="48">
        <f t="shared" si="20"/>
        <v>13399.333333333334</v>
      </c>
    </row>
    <row r="202" spans="1:5" x14ac:dyDescent="0.3">
      <c r="A202" s="21">
        <v>200</v>
      </c>
      <c r="B202" s="48">
        <f t="shared" si="17"/>
        <v>66.666666666666686</v>
      </c>
      <c r="C202" s="48">
        <f t="shared" si="18"/>
        <v>13333.333333333338</v>
      </c>
      <c r="D202" s="48">
        <f t="shared" si="19"/>
        <v>0.66666666666666663</v>
      </c>
      <c r="E202" s="48">
        <f t="shared" si="20"/>
        <v>13333.333333333338</v>
      </c>
    </row>
    <row r="203" spans="1:5" x14ac:dyDescent="0.3">
      <c r="A203" s="21">
        <v>201</v>
      </c>
      <c r="B203" s="48">
        <f t="shared" si="17"/>
        <v>66</v>
      </c>
      <c r="C203" s="48">
        <f t="shared" si="18"/>
        <v>13266</v>
      </c>
      <c r="D203" s="48">
        <f t="shared" si="19"/>
        <v>0.67</v>
      </c>
      <c r="E203" s="48">
        <f t="shared" si="20"/>
        <v>13266.000000000002</v>
      </c>
    </row>
    <row r="204" spans="1:5" x14ac:dyDescent="0.3">
      <c r="A204" s="21">
        <v>202</v>
      </c>
      <c r="B204" s="48">
        <f t="shared" si="17"/>
        <v>65.333333333333343</v>
      </c>
      <c r="C204" s="48">
        <f t="shared" si="18"/>
        <v>13197.333333333336</v>
      </c>
      <c r="D204" s="48">
        <f t="shared" si="19"/>
        <v>0.67333333333333334</v>
      </c>
      <c r="E204" s="48">
        <f t="shared" si="20"/>
        <v>13197.333333333336</v>
      </c>
    </row>
    <row r="205" spans="1:5" x14ac:dyDescent="0.3">
      <c r="A205" s="21">
        <v>203</v>
      </c>
      <c r="B205" s="48">
        <f t="shared" si="17"/>
        <v>64.666666666666686</v>
      </c>
      <c r="C205" s="48">
        <f t="shared" si="18"/>
        <v>13127.333333333338</v>
      </c>
      <c r="D205" s="48">
        <f t="shared" si="19"/>
        <v>0.67666666666666664</v>
      </c>
      <c r="E205" s="48">
        <f t="shared" si="20"/>
        <v>13127.333333333338</v>
      </c>
    </row>
    <row r="206" spans="1:5" x14ac:dyDescent="0.3">
      <c r="A206" s="21">
        <v>204</v>
      </c>
      <c r="B206" s="48">
        <f t="shared" si="17"/>
        <v>64</v>
      </c>
      <c r="C206" s="48">
        <f t="shared" si="18"/>
        <v>13056</v>
      </c>
      <c r="D206" s="48">
        <f t="shared" si="19"/>
        <v>0.68</v>
      </c>
      <c r="E206" s="48">
        <f t="shared" si="20"/>
        <v>13056.000000000002</v>
      </c>
    </row>
    <row r="207" spans="1:5" x14ac:dyDescent="0.3">
      <c r="A207" s="21">
        <v>205</v>
      </c>
      <c r="B207" s="48">
        <f t="shared" si="17"/>
        <v>63.333333333333343</v>
      </c>
      <c r="C207" s="48">
        <f t="shared" si="18"/>
        <v>12983.333333333336</v>
      </c>
      <c r="D207" s="48">
        <f t="shared" si="19"/>
        <v>0.68333333333333335</v>
      </c>
      <c r="E207" s="48">
        <f t="shared" si="20"/>
        <v>12983.333333333336</v>
      </c>
    </row>
    <row r="208" spans="1:5" x14ac:dyDescent="0.3">
      <c r="A208" s="21">
        <v>206</v>
      </c>
      <c r="B208" s="48">
        <f t="shared" si="17"/>
        <v>62.666666666666686</v>
      </c>
      <c r="C208" s="48">
        <f t="shared" si="18"/>
        <v>12909.333333333338</v>
      </c>
      <c r="D208" s="48">
        <f t="shared" si="19"/>
        <v>0.68666666666666654</v>
      </c>
      <c r="E208" s="48">
        <f t="shared" si="20"/>
        <v>12909.333333333334</v>
      </c>
    </row>
    <row r="209" spans="1:5" x14ac:dyDescent="0.3">
      <c r="A209" s="21">
        <v>207</v>
      </c>
      <c r="B209" s="48">
        <f t="shared" si="17"/>
        <v>62</v>
      </c>
      <c r="C209" s="48">
        <f t="shared" si="18"/>
        <v>12834</v>
      </c>
      <c r="D209" s="48">
        <f t="shared" si="19"/>
        <v>0.69000000000000006</v>
      </c>
      <c r="E209" s="48">
        <f t="shared" si="20"/>
        <v>12834</v>
      </c>
    </row>
    <row r="210" spans="1:5" x14ac:dyDescent="0.3">
      <c r="A210" s="21">
        <v>208</v>
      </c>
      <c r="B210" s="48">
        <f t="shared" si="17"/>
        <v>61.333333333333343</v>
      </c>
      <c r="C210" s="48">
        <f t="shared" si="18"/>
        <v>12757.333333333336</v>
      </c>
      <c r="D210" s="48">
        <f t="shared" si="19"/>
        <v>0.69333333333333325</v>
      </c>
      <c r="E210" s="48">
        <f t="shared" si="20"/>
        <v>12757.333333333334</v>
      </c>
    </row>
    <row r="211" spans="1:5" x14ac:dyDescent="0.3">
      <c r="A211" s="21">
        <v>209</v>
      </c>
      <c r="B211" s="48">
        <f t="shared" si="17"/>
        <v>60.666666666666686</v>
      </c>
      <c r="C211" s="48">
        <f t="shared" si="18"/>
        <v>12679.333333333338</v>
      </c>
      <c r="D211" s="48">
        <f t="shared" si="19"/>
        <v>0.69666666666666655</v>
      </c>
      <c r="E211" s="48">
        <f t="shared" si="20"/>
        <v>12679.333333333336</v>
      </c>
    </row>
    <row r="212" spans="1:5" x14ac:dyDescent="0.3">
      <c r="A212" s="21">
        <v>210</v>
      </c>
      <c r="B212" s="48">
        <f t="shared" si="17"/>
        <v>60</v>
      </c>
      <c r="C212" s="48">
        <f t="shared" si="18"/>
        <v>12600</v>
      </c>
      <c r="D212" s="48">
        <f t="shared" si="19"/>
        <v>0.70000000000000007</v>
      </c>
      <c r="E212" s="48">
        <f t="shared" si="20"/>
        <v>12600.000000000002</v>
      </c>
    </row>
    <row r="213" spans="1:5" x14ac:dyDescent="0.3">
      <c r="A213" s="21">
        <v>211</v>
      </c>
      <c r="B213" s="48">
        <f t="shared" si="17"/>
        <v>59.333333333333343</v>
      </c>
      <c r="C213" s="48">
        <f t="shared" si="18"/>
        <v>12519.333333333336</v>
      </c>
      <c r="D213" s="48">
        <f t="shared" si="19"/>
        <v>0.70333333333333325</v>
      </c>
      <c r="E213" s="48">
        <f t="shared" si="20"/>
        <v>12519.333333333334</v>
      </c>
    </row>
    <row r="214" spans="1:5" x14ac:dyDescent="0.3">
      <c r="A214" s="21">
        <v>212</v>
      </c>
      <c r="B214" s="48">
        <f t="shared" si="17"/>
        <v>58.666666666666686</v>
      </c>
      <c r="C214" s="48">
        <f t="shared" si="18"/>
        <v>12437.333333333338</v>
      </c>
      <c r="D214" s="48">
        <f t="shared" si="19"/>
        <v>0.70666666666666655</v>
      </c>
      <c r="E214" s="48">
        <f t="shared" si="20"/>
        <v>12437.333333333336</v>
      </c>
    </row>
    <row r="215" spans="1:5" x14ac:dyDescent="0.3">
      <c r="A215" s="21">
        <v>213</v>
      </c>
      <c r="B215" s="48">
        <f t="shared" si="17"/>
        <v>58</v>
      </c>
      <c r="C215" s="48">
        <f t="shared" si="18"/>
        <v>12354</v>
      </c>
      <c r="D215" s="48">
        <f t="shared" si="19"/>
        <v>0.71</v>
      </c>
      <c r="E215" s="48">
        <f t="shared" si="20"/>
        <v>12354</v>
      </c>
    </row>
    <row r="216" spans="1:5" x14ac:dyDescent="0.3">
      <c r="A216" s="21">
        <v>214</v>
      </c>
      <c r="B216" s="48">
        <f t="shared" si="17"/>
        <v>57.333333333333343</v>
      </c>
      <c r="C216" s="48">
        <f t="shared" si="18"/>
        <v>12269.333333333336</v>
      </c>
      <c r="D216" s="48">
        <f t="shared" si="19"/>
        <v>0.71333333333333326</v>
      </c>
      <c r="E216" s="48">
        <f t="shared" si="20"/>
        <v>12269.333333333336</v>
      </c>
    </row>
    <row r="217" spans="1:5" x14ac:dyDescent="0.3">
      <c r="A217" s="21">
        <v>215</v>
      </c>
      <c r="B217" s="48">
        <f t="shared" si="17"/>
        <v>56.666666666666686</v>
      </c>
      <c r="C217" s="48">
        <f t="shared" si="18"/>
        <v>12183.333333333338</v>
      </c>
      <c r="D217" s="48">
        <f t="shared" si="19"/>
        <v>0.71666666666666656</v>
      </c>
      <c r="E217" s="48">
        <f t="shared" si="20"/>
        <v>12183.333333333336</v>
      </c>
    </row>
    <row r="218" spans="1:5" x14ac:dyDescent="0.3">
      <c r="A218" s="21">
        <v>216</v>
      </c>
      <c r="B218" s="48">
        <f t="shared" si="17"/>
        <v>56</v>
      </c>
      <c r="C218" s="48">
        <f t="shared" si="18"/>
        <v>12096</v>
      </c>
      <c r="D218" s="48">
        <f t="shared" si="19"/>
        <v>0.72</v>
      </c>
      <c r="E218" s="48">
        <f t="shared" si="20"/>
        <v>12096</v>
      </c>
    </row>
    <row r="219" spans="1:5" x14ac:dyDescent="0.3">
      <c r="A219" s="21">
        <v>217</v>
      </c>
      <c r="B219" s="48">
        <f t="shared" si="17"/>
        <v>55.333333333333343</v>
      </c>
      <c r="C219" s="48">
        <f t="shared" si="18"/>
        <v>12007.333333333336</v>
      </c>
      <c r="D219" s="48">
        <f t="shared" si="19"/>
        <v>0.72333333333333327</v>
      </c>
      <c r="E219" s="48">
        <f t="shared" si="20"/>
        <v>12007.333333333334</v>
      </c>
    </row>
    <row r="220" spans="1:5" x14ac:dyDescent="0.3">
      <c r="A220" s="21">
        <v>218</v>
      </c>
      <c r="B220" s="48">
        <f t="shared" si="17"/>
        <v>54.666666666666686</v>
      </c>
      <c r="C220" s="48">
        <f t="shared" si="18"/>
        <v>11917.333333333338</v>
      </c>
      <c r="D220" s="48">
        <f t="shared" si="19"/>
        <v>0.72666666666666657</v>
      </c>
      <c r="E220" s="48">
        <f t="shared" si="20"/>
        <v>11917.333333333336</v>
      </c>
    </row>
    <row r="221" spans="1:5" x14ac:dyDescent="0.3">
      <c r="A221" s="21">
        <v>219</v>
      </c>
      <c r="B221" s="48">
        <f t="shared" si="17"/>
        <v>54</v>
      </c>
      <c r="C221" s="48">
        <f t="shared" si="18"/>
        <v>11826</v>
      </c>
      <c r="D221" s="48">
        <f t="shared" si="19"/>
        <v>0.73</v>
      </c>
      <c r="E221" s="48">
        <f t="shared" si="20"/>
        <v>11826</v>
      </c>
    </row>
    <row r="222" spans="1:5" x14ac:dyDescent="0.3">
      <c r="A222" s="21">
        <v>220</v>
      </c>
      <c r="B222" s="48">
        <f t="shared" si="17"/>
        <v>53.333333333333343</v>
      </c>
      <c r="C222" s="48">
        <f t="shared" si="18"/>
        <v>11733.333333333336</v>
      </c>
      <c r="D222" s="48">
        <f t="shared" si="19"/>
        <v>0.73333333333333328</v>
      </c>
      <c r="E222" s="48">
        <f t="shared" si="20"/>
        <v>11733.333333333334</v>
      </c>
    </row>
    <row r="223" spans="1:5" x14ac:dyDescent="0.3">
      <c r="A223" s="21">
        <v>221</v>
      </c>
      <c r="B223" s="48">
        <f t="shared" si="17"/>
        <v>52.666666666666686</v>
      </c>
      <c r="C223" s="48">
        <f t="shared" si="18"/>
        <v>11639.333333333338</v>
      </c>
      <c r="D223" s="48">
        <f t="shared" si="19"/>
        <v>0.73666666666666658</v>
      </c>
      <c r="E223" s="48">
        <f t="shared" si="20"/>
        <v>11639.333333333336</v>
      </c>
    </row>
    <row r="224" spans="1:5" x14ac:dyDescent="0.3">
      <c r="A224" s="21">
        <v>222</v>
      </c>
      <c r="B224" s="48">
        <f t="shared" si="17"/>
        <v>52</v>
      </c>
      <c r="C224" s="48">
        <f t="shared" si="18"/>
        <v>11544</v>
      </c>
      <c r="D224" s="48">
        <f t="shared" si="19"/>
        <v>0.74</v>
      </c>
      <c r="E224" s="48">
        <f t="shared" si="20"/>
        <v>11543.999999999998</v>
      </c>
    </row>
    <row r="225" spans="1:5" x14ac:dyDescent="0.3">
      <c r="A225" s="21">
        <v>223</v>
      </c>
      <c r="B225" s="48">
        <f t="shared" si="17"/>
        <v>51.333333333333343</v>
      </c>
      <c r="C225" s="48">
        <f t="shared" si="18"/>
        <v>11447.333333333336</v>
      </c>
      <c r="D225" s="48">
        <f t="shared" si="19"/>
        <v>0.74333333333333329</v>
      </c>
      <c r="E225" s="48">
        <f t="shared" si="20"/>
        <v>11447.333333333334</v>
      </c>
    </row>
    <row r="226" spans="1:5" x14ac:dyDescent="0.3">
      <c r="A226" s="21">
        <v>224</v>
      </c>
      <c r="B226" s="48">
        <f t="shared" si="17"/>
        <v>50.666666666666686</v>
      </c>
      <c r="C226" s="48">
        <f t="shared" si="18"/>
        <v>11349.333333333338</v>
      </c>
      <c r="D226" s="48">
        <f t="shared" si="19"/>
        <v>0.74666666666666659</v>
      </c>
      <c r="E226" s="48">
        <f t="shared" si="20"/>
        <v>11349.333333333336</v>
      </c>
    </row>
    <row r="227" spans="1:5" x14ac:dyDescent="0.3">
      <c r="A227" s="21">
        <v>225</v>
      </c>
      <c r="B227" s="48">
        <f t="shared" si="17"/>
        <v>50</v>
      </c>
      <c r="C227" s="48">
        <f t="shared" si="18"/>
        <v>11250</v>
      </c>
      <c r="D227" s="48">
        <f t="shared" si="19"/>
        <v>0.75</v>
      </c>
      <c r="E227" s="48">
        <f t="shared" si="20"/>
        <v>11250</v>
      </c>
    </row>
    <row r="228" spans="1:5" x14ac:dyDescent="0.3">
      <c r="A228" s="21">
        <v>226</v>
      </c>
      <c r="B228" s="48">
        <f t="shared" si="17"/>
        <v>49.333333333333343</v>
      </c>
      <c r="C228" s="48">
        <f t="shared" si="18"/>
        <v>11149.333333333336</v>
      </c>
      <c r="D228" s="48">
        <f t="shared" si="19"/>
        <v>0.7533333333333333</v>
      </c>
      <c r="E228" s="48">
        <f t="shared" si="20"/>
        <v>11149.333333333334</v>
      </c>
    </row>
    <row r="229" spans="1:5" x14ac:dyDescent="0.3">
      <c r="A229" s="21">
        <v>227</v>
      </c>
      <c r="B229" s="48">
        <f t="shared" si="17"/>
        <v>48.666666666666686</v>
      </c>
      <c r="C229" s="48">
        <f t="shared" si="18"/>
        <v>11047.333333333338</v>
      </c>
      <c r="D229" s="48">
        <f t="shared" si="19"/>
        <v>0.7566666666666666</v>
      </c>
      <c r="E229" s="48">
        <f t="shared" si="20"/>
        <v>11047.333333333336</v>
      </c>
    </row>
    <row r="230" spans="1:5" x14ac:dyDescent="0.3">
      <c r="A230" s="21">
        <v>228</v>
      </c>
      <c r="B230" s="48">
        <f t="shared" si="17"/>
        <v>48</v>
      </c>
      <c r="C230" s="48">
        <f t="shared" si="18"/>
        <v>10944</v>
      </c>
      <c r="D230" s="48">
        <f t="shared" si="19"/>
        <v>0.76</v>
      </c>
      <c r="E230" s="48">
        <f t="shared" si="20"/>
        <v>10944.000000000002</v>
      </c>
    </row>
    <row r="231" spans="1:5" x14ac:dyDescent="0.3">
      <c r="A231" s="21">
        <v>229</v>
      </c>
      <c r="B231" s="48">
        <f t="shared" si="17"/>
        <v>47.333333333333343</v>
      </c>
      <c r="C231" s="48">
        <f t="shared" si="18"/>
        <v>10839.333333333336</v>
      </c>
      <c r="D231" s="48">
        <f t="shared" si="19"/>
        <v>0.76333333333333331</v>
      </c>
      <c r="E231" s="48">
        <f t="shared" si="20"/>
        <v>10839.333333333336</v>
      </c>
    </row>
    <row r="232" spans="1:5" x14ac:dyDescent="0.3">
      <c r="A232" s="21">
        <v>230</v>
      </c>
      <c r="B232" s="48">
        <f t="shared" si="17"/>
        <v>46.666666666666686</v>
      </c>
      <c r="C232" s="48">
        <f t="shared" si="18"/>
        <v>10733.333333333338</v>
      </c>
      <c r="D232" s="48">
        <f t="shared" si="19"/>
        <v>0.76666666666666661</v>
      </c>
      <c r="E232" s="48">
        <f t="shared" si="20"/>
        <v>10733.333333333338</v>
      </c>
    </row>
    <row r="233" spans="1:5" x14ac:dyDescent="0.3">
      <c r="A233" s="21">
        <v>231</v>
      </c>
      <c r="B233" s="48">
        <f t="shared" si="17"/>
        <v>46</v>
      </c>
      <c r="C233" s="48">
        <f t="shared" si="18"/>
        <v>10626</v>
      </c>
      <c r="D233" s="48">
        <f t="shared" si="19"/>
        <v>0.77</v>
      </c>
      <c r="E233" s="48">
        <f t="shared" si="20"/>
        <v>10626</v>
      </c>
    </row>
    <row r="234" spans="1:5" x14ac:dyDescent="0.3">
      <c r="A234" s="21">
        <v>232</v>
      </c>
      <c r="B234" s="48">
        <f t="shared" si="17"/>
        <v>45.333333333333343</v>
      </c>
      <c r="C234" s="48">
        <f t="shared" si="18"/>
        <v>10517.333333333336</v>
      </c>
      <c r="D234" s="48">
        <f t="shared" si="19"/>
        <v>0.77333333333333332</v>
      </c>
      <c r="E234" s="48">
        <f t="shared" si="20"/>
        <v>10517.333333333336</v>
      </c>
    </row>
    <row r="235" spans="1:5" x14ac:dyDescent="0.3">
      <c r="A235" s="21">
        <v>233</v>
      </c>
      <c r="B235" s="48">
        <f t="shared" si="17"/>
        <v>44.666666666666686</v>
      </c>
      <c r="C235" s="48">
        <f t="shared" si="18"/>
        <v>10407.333333333338</v>
      </c>
      <c r="D235" s="48">
        <f t="shared" si="19"/>
        <v>0.77666666666666662</v>
      </c>
      <c r="E235" s="48">
        <f t="shared" si="20"/>
        <v>10407.333333333338</v>
      </c>
    </row>
    <row r="236" spans="1:5" x14ac:dyDescent="0.3">
      <c r="A236" s="21">
        <v>234</v>
      </c>
      <c r="B236" s="48">
        <f t="shared" si="17"/>
        <v>44</v>
      </c>
      <c r="C236" s="48">
        <f t="shared" si="18"/>
        <v>10296</v>
      </c>
      <c r="D236" s="48">
        <f t="shared" si="19"/>
        <v>0.78</v>
      </c>
      <c r="E236" s="48">
        <f t="shared" si="20"/>
        <v>10296</v>
      </c>
    </row>
    <row r="237" spans="1:5" x14ac:dyDescent="0.3">
      <c r="A237" s="21">
        <v>235</v>
      </c>
      <c r="B237" s="48">
        <f t="shared" si="17"/>
        <v>43.333333333333343</v>
      </c>
      <c r="C237" s="48">
        <f t="shared" si="18"/>
        <v>10183.333333333336</v>
      </c>
      <c r="D237" s="48">
        <f t="shared" si="19"/>
        <v>0.78333333333333333</v>
      </c>
      <c r="E237" s="48">
        <f t="shared" si="20"/>
        <v>10183.333333333336</v>
      </c>
    </row>
    <row r="238" spans="1:5" x14ac:dyDescent="0.3">
      <c r="A238" s="21">
        <v>236</v>
      </c>
      <c r="B238" s="48">
        <f t="shared" si="17"/>
        <v>42.666666666666686</v>
      </c>
      <c r="C238" s="48">
        <f t="shared" si="18"/>
        <v>10069.333333333338</v>
      </c>
      <c r="D238" s="48">
        <f t="shared" si="19"/>
        <v>0.78666666666666663</v>
      </c>
      <c r="E238" s="48">
        <f t="shared" si="20"/>
        <v>10069.333333333336</v>
      </c>
    </row>
    <row r="239" spans="1:5" x14ac:dyDescent="0.3">
      <c r="A239" s="21">
        <v>237</v>
      </c>
      <c r="B239" s="48">
        <f t="shared" si="17"/>
        <v>42</v>
      </c>
      <c r="C239" s="48">
        <f t="shared" si="18"/>
        <v>9954</v>
      </c>
      <c r="D239" s="48">
        <f t="shared" si="19"/>
        <v>0.79</v>
      </c>
      <c r="E239" s="48">
        <f t="shared" si="20"/>
        <v>9954</v>
      </c>
    </row>
    <row r="240" spans="1:5" x14ac:dyDescent="0.3">
      <c r="A240" s="21">
        <v>238</v>
      </c>
      <c r="B240" s="48">
        <f t="shared" si="17"/>
        <v>41.333333333333343</v>
      </c>
      <c r="C240" s="48">
        <f t="shared" si="18"/>
        <v>9837.3333333333358</v>
      </c>
      <c r="D240" s="48">
        <f t="shared" si="19"/>
        <v>0.79333333333333333</v>
      </c>
      <c r="E240" s="48">
        <f t="shared" si="20"/>
        <v>9837.3333333333358</v>
      </c>
    </row>
    <row r="241" spans="1:5" x14ac:dyDescent="0.3">
      <c r="A241" s="21">
        <v>239</v>
      </c>
      <c r="B241" s="48">
        <f t="shared" si="17"/>
        <v>40.666666666666686</v>
      </c>
      <c r="C241" s="48">
        <f t="shared" si="18"/>
        <v>9719.3333333333376</v>
      </c>
      <c r="D241" s="48">
        <f t="shared" si="19"/>
        <v>0.79666666666666663</v>
      </c>
      <c r="E241" s="48">
        <f t="shared" si="20"/>
        <v>9719.3333333333376</v>
      </c>
    </row>
    <row r="242" spans="1:5" x14ac:dyDescent="0.3">
      <c r="A242" s="21">
        <v>240</v>
      </c>
      <c r="B242" s="48">
        <f t="shared" si="17"/>
        <v>40</v>
      </c>
      <c r="C242" s="48">
        <f t="shared" si="18"/>
        <v>9600</v>
      </c>
      <c r="D242" s="48">
        <f t="shared" si="19"/>
        <v>0.8</v>
      </c>
      <c r="E242" s="48">
        <f t="shared" si="20"/>
        <v>9600</v>
      </c>
    </row>
    <row r="243" spans="1:5" x14ac:dyDescent="0.3">
      <c r="A243" s="21">
        <v>241</v>
      </c>
      <c r="B243" s="48">
        <f t="shared" si="17"/>
        <v>39.333333333333343</v>
      </c>
      <c r="C243" s="48">
        <f t="shared" si="18"/>
        <v>9479.3333333333358</v>
      </c>
      <c r="D243" s="48">
        <f t="shared" si="19"/>
        <v>0.80333333333333334</v>
      </c>
      <c r="E243" s="48">
        <f t="shared" si="20"/>
        <v>9479.3333333333358</v>
      </c>
    </row>
    <row r="244" spans="1:5" x14ac:dyDescent="0.3">
      <c r="A244" s="21">
        <v>242</v>
      </c>
      <c r="B244" s="48">
        <f t="shared" si="17"/>
        <v>38.666666666666686</v>
      </c>
      <c r="C244" s="48">
        <f t="shared" si="18"/>
        <v>9357.3333333333376</v>
      </c>
      <c r="D244" s="48">
        <f t="shared" si="19"/>
        <v>0.80666666666666664</v>
      </c>
      <c r="E244" s="48">
        <f t="shared" si="20"/>
        <v>9357.3333333333376</v>
      </c>
    </row>
    <row r="245" spans="1:5" x14ac:dyDescent="0.3">
      <c r="A245" s="21">
        <v>243</v>
      </c>
      <c r="B245" s="48">
        <f t="shared" si="17"/>
        <v>38</v>
      </c>
      <c r="C245" s="48">
        <f t="shared" si="18"/>
        <v>9234</v>
      </c>
      <c r="D245" s="48">
        <f t="shared" si="19"/>
        <v>0.81</v>
      </c>
      <c r="E245" s="48">
        <f t="shared" si="20"/>
        <v>9234</v>
      </c>
    </row>
    <row r="246" spans="1:5" x14ac:dyDescent="0.3">
      <c r="A246" s="21">
        <v>244</v>
      </c>
      <c r="B246" s="48">
        <f t="shared" si="17"/>
        <v>37.333333333333343</v>
      </c>
      <c r="C246" s="48">
        <f t="shared" si="18"/>
        <v>9109.3333333333358</v>
      </c>
      <c r="D246" s="48">
        <f t="shared" si="19"/>
        <v>0.81333333333333335</v>
      </c>
      <c r="E246" s="48">
        <f t="shared" si="20"/>
        <v>9109.3333333333358</v>
      </c>
    </row>
    <row r="247" spans="1:5" x14ac:dyDescent="0.3">
      <c r="A247" s="21">
        <v>245</v>
      </c>
      <c r="B247" s="48">
        <f t="shared" si="17"/>
        <v>36.666666666666686</v>
      </c>
      <c r="C247" s="48">
        <f t="shared" si="18"/>
        <v>8983.3333333333376</v>
      </c>
      <c r="D247" s="48">
        <f t="shared" si="19"/>
        <v>0.81666666666666654</v>
      </c>
      <c r="E247" s="48">
        <f t="shared" si="20"/>
        <v>8983.3333333333376</v>
      </c>
    </row>
    <row r="248" spans="1:5" x14ac:dyDescent="0.3">
      <c r="A248" s="21">
        <v>246</v>
      </c>
      <c r="B248" s="48">
        <f t="shared" si="17"/>
        <v>36</v>
      </c>
      <c r="C248" s="48">
        <f t="shared" si="18"/>
        <v>8856</v>
      </c>
      <c r="D248" s="48">
        <f t="shared" si="19"/>
        <v>0.82000000000000006</v>
      </c>
      <c r="E248" s="48">
        <f t="shared" si="20"/>
        <v>8856.0000000000018</v>
      </c>
    </row>
    <row r="249" spans="1:5" x14ac:dyDescent="0.3">
      <c r="A249" s="21">
        <v>247</v>
      </c>
      <c r="B249" s="48">
        <f t="shared" si="17"/>
        <v>35.333333333333343</v>
      </c>
      <c r="C249" s="48">
        <f t="shared" si="18"/>
        <v>8727.3333333333358</v>
      </c>
      <c r="D249" s="48">
        <f t="shared" si="19"/>
        <v>0.82333333333333325</v>
      </c>
      <c r="E249" s="48">
        <f t="shared" si="20"/>
        <v>8727.3333333333339</v>
      </c>
    </row>
    <row r="250" spans="1:5" x14ac:dyDescent="0.3">
      <c r="A250" s="21">
        <v>248</v>
      </c>
      <c r="B250" s="48">
        <f t="shared" si="17"/>
        <v>34.666666666666686</v>
      </c>
      <c r="C250" s="48">
        <f t="shared" si="18"/>
        <v>8597.3333333333376</v>
      </c>
      <c r="D250" s="48">
        <f t="shared" si="19"/>
        <v>0.82666666666666655</v>
      </c>
      <c r="E250" s="48">
        <f t="shared" si="20"/>
        <v>8597.3333333333358</v>
      </c>
    </row>
    <row r="251" spans="1:5" x14ac:dyDescent="0.3">
      <c r="A251" s="21">
        <v>249</v>
      </c>
      <c r="B251" s="48">
        <f t="shared" si="17"/>
        <v>34</v>
      </c>
      <c r="C251" s="48">
        <f t="shared" si="18"/>
        <v>8466</v>
      </c>
      <c r="D251" s="48">
        <f t="shared" si="19"/>
        <v>0.83000000000000007</v>
      </c>
      <c r="E251" s="48">
        <f t="shared" si="20"/>
        <v>8466</v>
      </c>
    </row>
    <row r="252" spans="1:5" x14ac:dyDescent="0.3">
      <c r="A252" s="21">
        <v>250</v>
      </c>
      <c r="B252" s="48">
        <f t="shared" si="17"/>
        <v>33.333333333333343</v>
      </c>
      <c r="C252" s="48">
        <f t="shared" si="18"/>
        <v>8333.3333333333358</v>
      </c>
      <c r="D252" s="48">
        <f t="shared" si="19"/>
        <v>0.83333333333333326</v>
      </c>
      <c r="E252" s="48">
        <f t="shared" si="20"/>
        <v>8333.3333333333339</v>
      </c>
    </row>
    <row r="253" spans="1:5" x14ac:dyDescent="0.3">
      <c r="A253" s="21">
        <v>251</v>
      </c>
      <c r="B253" s="48">
        <f t="shared" si="17"/>
        <v>32.666666666666686</v>
      </c>
      <c r="C253" s="48">
        <f t="shared" si="18"/>
        <v>8199.3333333333376</v>
      </c>
      <c r="D253" s="48">
        <f t="shared" si="19"/>
        <v>0.83666666666666656</v>
      </c>
      <c r="E253" s="48">
        <f t="shared" si="20"/>
        <v>8199.3333333333376</v>
      </c>
    </row>
    <row r="254" spans="1:5" x14ac:dyDescent="0.3">
      <c r="A254" s="21">
        <v>252</v>
      </c>
      <c r="B254" s="48">
        <f t="shared" si="17"/>
        <v>32</v>
      </c>
      <c r="C254" s="48">
        <f t="shared" si="18"/>
        <v>8064</v>
      </c>
      <c r="D254" s="48">
        <f t="shared" si="19"/>
        <v>0.84</v>
      </c>
      <c r="E254" s="48">
        <f t="shared" si="20"/>
        <v>8064</v>
      </c>
    </row>
    <row r="255" spans="1:5" x14ac:dyDescent="0.3">
      <c r="A255" s="21">
        <v>253</v>
      </c>
      <c r="B255" s="48">
        <f t="shared" si="17"/>
        <v>31.333333333333343</v>
      </c>
      <c r="C255" s="48">
        <f t="shared" si="18"/>
        <v>7927.3333333333358</v>
      </c>
      <c r="D255" s="48">
        <f t="shared" si="19"/>
        <v>0.84333333333333327</v>
      </c>
      <c r="E255" s="48">
        <f t="shared" si="20"/>
        <v>7927.3333333333348</v>
      </c>
    </row>
    <row r="256" spans="1:5" x14ac:dyDescent="0.3">
      <c r="A256" s="21">
        <v>254</v>
      </c>
      <c r="B256" s="48">
        <f t="shared" si="17"/>
        <v>30.666666666666686</v>
      </c>
      <c r="C256" s="48">
        <f t="shared" si="18"/>
        <v>7789.3333333333385</v>
      </c>
      <c r="D256" s="48">
        <f t="shared" si="19"/>
        <v>0.84666666666666657</v>
      </c>
      <c r="E256" s="48">
        <f t="shared" si="20"/>
        <v>7789.3333333333367</v>
      </c>
    </row>
    <row r="257" spans="1:5" x14ac:dyDescent="0.3">
      <c r="A257" s="21">
        <v>255</v>
      </c>
      <c r="B257" s="48">
        <f t="shared" si="17"/>
        <v>30</v>
      </c>
      <c r="C257" s="48">
        <f t="shared" si="18"/>
        <v>7650</v>
      </c>
      <c r="D257" s="48">
        <f t="shared" si="19"/>
        <v>0.85</v>
      </c>
      <c r="E257" s="48">
        <f t="shared" si="20"/>
        <v>7650</v>
      </c>
    </row>
    <row r="258" spans="1:5" x14ac:dyDescent="0.3">
      <c r="A258" s="21">
        <v>256</v>
      </c>
      <c r="B258" s="48">
        <f t="shared" ref="B258:B302" si="21">$S$3+$S$4*A258</f>
        <v>29.333333333333343</v>
      </c>
      <c r="C258" s="48">
        <f t="shared" ref="C258:C302" si="22">A258*B258</f>
        <v>7509.3333333333358</v>
      </c>
      <c r="D258" s="48">
        <f t="shared" ref="D258:D302" si="23">(1/$S$3)*($S$3-B258)</f>
        <v>0.85333333333333328</v>
      </c>
      <c r="E258" s="48">
        <f t="shared" ref="E258:E302" si="24">D258*B258*$Q$3</f>
        <v>7509.3333333333348</v>
      </c>
    </row>
    <row r="259" spans="1:5" x14ac:dyDescent="0.3">
      <c r="A259" s="21">
        <v>257</v>
      </c>
      <c r="B259" s="48">
        <f t="shared" si="21"/>
        <v>28.666666666666686</v>
      </c>
      <c r="C259" s="48">
        <f t="shared" si="22"/>
        <v>7367.3333333333385</v>
      </c>
      <c r="D259" s="48">
        <f t="shared" si="23"/>
        <v>0.85666666666666658</v>
      </c>
      <c r="E259" s="48">
        <f t="shared" si="24"/>
        <v>7367.3333333333367</v>
      </c>
    </row>
    <row r="260" spans="1:5" x14ac:dyDescent="0.3">
      <c r="A260" s="21">
        <v>258</v>
      </c>
      <c r="B260" s="48">
        <f t="shared" si="21"/>
        <v>28</v>
      </c>
      <c r="C260" s="48">
        <f t="shared" si="22"/>
        <v>7224</v>
      </c>
      <c r="D260" s="48">
        <f t="shared" si="23"/>
        <v>0.86</v>
      </c>
      <c r="E260" s="48">
        <f t="shared" si="24"/>
        <v>7223.9999999999991</v>
      </c>
    </row>
    <row r="261" spans="1:5" x14ac:dyDescent="0.3">
      <c r="A261" s="21">
        <v>259</v>
      </c>
      <c r="B261" s="48">
        <f t="shared" si="21"/>
        <v>27.333333333333343</v>
      </c>
      <c r="C261" s="48">
        <f t="shared" si="22"/>
        <v>7079.3333333333358</v>
      </c>
      <c r="D261" s="48">
        <f t="shared" si="23"/>
        <v>0.86333333333333329</v>
      </c>
      <c r="E261" s="48">
        <f t="shared" si="24"/>
        <v>7079.3333333333358</v>
      </c>
    </row>
    <row r="262" spans="1:5" x14ac:dyDescent="0.3">
      <c r="A262" s="21">
        <v>260</v>
      </c>
      <c r="B262" s="48">
        <f t="shared" si="21"/>
        <v>26.666666666666686</v>
      </c>
      <c r="C262" s="48">
        <f t="shared" si="22"/>
        <v>6933.3333333333385</v>
      </c>
      <c r="D262" s="48">
        <f t="shared" si="23"/>
        <v>0.86666666666666659</v>
      </c>
      <c r="E262" s="48">
        <f t="shared" si="24"/>
        <v>6933.3333333333376</v>
      </c>
    </row>
    <row r="263" spans="1:5" x14ac:dyDescent="0.3">
      <c r="A263" s="21">
        <v>261</v>
      </c>
      <c r="B263" s="48">
        <f t="shared" si="21"/>
        <v>26</v>
      </c>
      <c r="C263" s="48">
        <f t="shared" si="22"/>
        <v>6786</v>
      </c>
      <c r="D263" s="48">
        <f t="shared" si="23"/>
        <v>0.87</v>
      </c>
      <c r="E263" s="48">
        <f t="shared" si="24"/>
        <v>6786</v>
      </c>
    </row>
    <row r="264" spans="1:5" x14ac:dyDescent="0.3">
      <c r="A264" s="21">
        <v>262</v>
      </c>
      <c r="B264" s="48">
        <f t="shared" si="21"/>
        <v>25.333333333333343</v>
      </c>
      <c r="C264" s="48">
        <f t="shared" si="22"/>
        <v>6637.3333333333358</v>
      </c>
      <c r="D264" s="48">
        <f t="shared" si="23"/>
        <v>0.87333333333333329</v>
      </c>
      <c r="E264" s="48">
        <f t="shared" si="24"/>
        <v>6637.3333333333358</v>
      </c>
    </row>
    <row r="265" spans="1:5" x14ac:dyDescent="0.3">
      <c r="A265" s="21">
        <v>263</v>
      </c>
      <c r="B265" s="48">
        <f t="shared" si="21"/>
        <v>24.666666666666686</v>
      </c>
      <c r="C265" s="48">
        <f t="shared" si="22"/>
        <v>6487.3333333333385</v>
      </c>
      <c r="D265" s="48">
        <f t="shared" si="23"/>
        <v>0.87666666666666659</v>
      </c>
      <c r="E265" s="48">
        <f t="shared" si="24"/>
        <v>6487.3333333333385</v>
      </c>
    </row>
    <row r="266" spans="1:5" x14ac:dyDescent="0.3">
      <c r="A266" s="21">
        <v>264</v>
      </c>
      <c r="B266" s="48">
        <f t="shared" si="21"/>
        <v>24</v>
      </c>
      <c r="C266" s="48">
        <f t="shared" si="22"/>
        <v>6336</v>
      </c>
      <c r="D266" s="48">
        <f t="shared" si="23"/>
        <v>0.88</v>
      </c>
      <c r="E266" s="48">
        <f t="shared" si="24"/>
        <v>6336</v>
      </c>
    </row>
    <row r="267" spans="1:5" x14ac:dyDescent="0.3">
      <c r="A267" s="21">
        <v>265</v>
      </c>
      <c r="B267" s="48">
        <f t="shared" si="21"/>
        <v>23.333333333333343</v>
      </c>
      <c r="C267" s="48">
        <f t="shared" si="22"/>
        <v>6183.3333333333358</v>
      </c>
      <c r="D267" s="48">
        <f t="shared" si="23"/>
        <v>0.8833333333333333</v>
      </c>
      <c r="E267" s="48">
        <f t="shared" si="24"/>
        <v>6183.3333333333358</v>
      </c>
    </row>
    <row r="268" spans="1:5" x14ac:dyDescent="0.3">
      <c r="A268" s="21">
        <v>266</v>
      </c>
      <c r="B268" s="48">
        <f t="shared" si="21"/>
        <v>22.666666666666686</v>
      </c>
      <c r="C268" s="48">
        <f t="shared" si="22"/>
        <v>6029.3333333333385</v>
      </c>
      <c r="D268" s="48">
        <f t="shared" si="23"/>
        <v>0.8866666666666666</v>
      </c>
      <c r="E268" s="48">
        <f t="shared" si="24"/>
        <v>6029.3333333333376</v>
      </c>
    </row>
    <row r="269" spans="1:5" x14ac:dyDescent="0.3">
      <c r="A269" s="21">
        <v>267</v>
      </c>
      <c r="B269" s="48">
        <f t="shared" si="21"/>
        <v>22</v>
      </c>
      <c r="C269" s="48">
        <f t="shared" si="22"/>
        <v>5874</v>
      </c>
      <c r="D269" s="48">
        <f t="shared" si="23"/>
        <v>0.89</v>
      </c>
      <c r="E269" s="48">
        <f t="shared" si="24"/>
        <v>5874.0000000000009</v>
      </c>
    </row>
    <row r="270" spans="1:5" x14ac:dyDescent="0.3">
      <c r="A270" s="21">
        <v>268</v>
      </c>
      <c r="B270" s="48">
        <f t="shared" si="21"/>
        <v>21.333333333333343</v>
      </c>
      <c r="C270" s="48">
        <f t="shared" si="22"/>
        <v>5717.3333333333358</v>
      </c>
      <c r="D270" s="48">
        <f t="shared" si="23"/>
        <v>0.89333333333333331</v>
      </c>
      <c r="E270" s="48">
        <f t="shared" si="24"/>
        <v>5717.3333333333358</v>
      </c>
    </row>
    <row r="271" spans="1:5" x14ac:dyDescent="0.3">
      <c r="A271" s="21">
        <v>269</v>
      </c>
      <c r="B271" s="48">
        <f t="shared" si="21"/>
        <v>20.666666666666686</v>
      </c>
      <c r="C271" s="48">
        <f t="shared" si="22"/>
        <v>5559.3333333333385</v>
      </c>
      <c r="D271" s="48">
        <f t="shared" si="23"/>
        <v>0.89666666666666661</v>
      </c>
      <c r="E271" s="48">
        <f t="shared" si="24"/>
        <v>5559.3333333333376</v>
      </c>
    </row>
    <row r="272" spans="1:5" x14ac:dyDescent="0.3">
      <c r="A272" s="21">
        <v>270</v>
      </c>
      <c r="B272" s="48">
        <f t="shared" si="21"/>
        <v>20</v>
      </c>
      <c r="C272" s="48">
        <f t="shared" si="22"/>
        <v>5400</v>
      </c>
      <c r="D272" s="48">
        <f t="shared" si="23"/>
        <v>0.9</v>
      </c>
      <c r="E272" s="48">
        <f t="shared" si="24"/>
        <v>5400</v>
      </c>
    </row>
    <row r="273" spans="1:5" x14ac:dyDescent="0.3">
      <c r="A273" s="21">
        <v>271</v>
      </c>
      <c r="B273" s="48">
        <f t="shared" si="21"/>
        <v>19.333333333333343</v>
      </c>
      <c r="C273" s="48">
        <f t="shared" si="22"/>
        <v>5239.3333333333358</v>
      </c>
      <c r="D273" s="48">
        <f t="shared" si="23"/>
        <v>0.90333333333333332</v>
      </c>
      <c r="E273" s="48">
        <f t="shared" si="24"/>
        <v>5239.3333333333358</v>
      </c>
    </row>
    <row r="274" spans="1:5" x14ac:dyDescent="0.3">
      <c r="A274" s="21">
        <v>272</v>
      </c>
      <c r="B274" s="48">
        <f t="shared" si="21"/>
        <v>18.666666666666686</v>
      </c>
      <c r="C274" s="48">
        <f t="shared" si="22"/>
        <v>5077.3333333333385</v>
      </c>
      <c r="D274" s="48">
        <f t="shared" si="23"/>
        <v>0.90666666666666662</v>
      </c>
      <c r="E274" s="48">
        <f t="shared" si="24"/>
        <v>5077.3333333333385</v>
      </c>
    </row>
    <row r="275" spans="1:5" x14ac:dyDescent="0.3">
      <c r="A275" s="21">
        <v>273</v>
      </c>
      <c r="B275" s="48">
        <f t="shared" si="21"/>
        <v>18</v>
      </c>
      <c r="C275" s="48">
        <f t="shared" si="22"/>
        <v>4914</v>
      </c>
      <c r="D275" s="48">
        <f t="shared" si="23"/>
        <v>0.91</v>
      </c>
      <c r="E275" s="48">
        <f t="shared" si="24"/>
        <v>4914</v>
      </c>
    </row>
    <row r="276" spans="1:5" x14ac:dyDescent="0.3">
      <c r="A276" s="21">
        <v>274</v>
      </c>
      <c r="B276" s="48">
        <f t="shared" si="21"/>
        <v>17.333333333333343</v>
      </c>
      <c r="C276" s="48">
        <f t="shared" si="22"/>
        <v>4749.3333333333358</v>
      </c>
      <c r="D276" s="48">
        <f t="shared" si="23"/>
        <v>0.91333333333333333</v>
      </c>
      <c r="E276" s="48">
        <f t="shared" si="24"/>
        <v>4749.3333333333358</v>
      </c>
    </row>
    <row r="277" spans="1:5" x14ac:dyDescent="0.3">
      <c r="A277" s="21">
        <v>275</v>
      </c>
      <c r="B277" s="48">
        <f t="shared" si="21"/>
        <v>16.666666666666686</v>
      </c>
      <c r="C277" s="48">
        <f t="shared" si="22"/>
        <v>4583.3333333333385</v>
      </c>
      <c r="D277" s="48">
        <f t="shared" si="23"/>
        <v>0.91666666666666663</v>
      </c>
      <c r="E277" s="48">
        <f t="shared" si="24"/>
        <v>4583.3333333333385</v>
      </c>
    </row>
    <row r="278" spans="1:5" x14ac:dyDescent="0.3">
      <c r="A278" s="21">
        <v>276</v>
      </c>
      <c r="B278" s="48">
        <f t="shared" si="21"/>
        <v>16</v>
      </c>
      <c r="C278" s="48">
        <f t="shared" si="22"/>
        <v>4416</v>
      </c>
      <c r="D278" s="48">
        <f t="shared" si="23"/>
        <v>0.92</v>
      </c>
      <c r="E278" s="48">
        <f t="shared" si="24"/>
        <v>4416</v>
      </c>
    </row>
    <row r="279" spans="1:5" x14ac:dyDescent="0.3">
      <c r="A279" s="21">
        <v>277</v>
      </c>
      <c r="B279" s="48">
        <f t="shared" si="21"/>
        <v>15.333333333333343</v>
      </c>
      <c r="C279" s="48">
        <f t="shared" si="22"/>
        <v>4247.3333333333358</v>
      </c>
      <c r="D279" s="48">
        <f t="shared" si="23"/>
        <v>0.92333333333333334</v>
      </c>
      <c r="E279" s="48">
        <f t="shared" si="24"/>
        <v>4247.3333333333358</v>
      </c>
    </row>
    <row r="280" spans="1:5" x14ac:dyDescent="0.3">
      <c r="A280" s="21">
        <v>278</v>
      </c>
      <c r="B280" s="48">
        <f t="shared" si="21"/>
        <v>14.666666666666686</v>
      </c>
      <c r="C280" s="48">
        <f t="shared" si="22"/>
        <v>4077.3333333333385</v>
      </c>
      <c r="D280" s="48">
        <f t="shared" si="23"/>
        <v>0.92666666666666664</v>
      </c>
      <c r="E280" s="48">
        <f t="shared" si="24"/>
        <v>4077.3333333333385</v>
      </c>
    </row>
    <row r="281" spans="1:5" x14ac:dyDescent="0.3">
      <c r="A281" s="21">
        <v>279</v>
      </c>
      <c r="B281" s="48">
        <f t="shared" si="21"/>
        <v>14</v>
      </c>
      <c r="C281" s="48">
        <f t="shared" si="22"/>
        <v>3906</v>
      </c>
      <c r="D281" s="48">
        <f t="shared" si="23"/>
        <v>0.93</v>
      </c>
      <c r="E281" s="48">
        <f t="shared" si="24"/>
        <v>3906.0000000000005</v>
      </c>
    </row>
    <row r="282" spans="1:5" x14ac:dyDescent="0.3">
      <c r="A282" s="21">
        <v>280</v>
      </c>
      <c r="B282" s="48">
        <f t="shared" si="21"/>
        <v>13.333333333333343</v>
      </c>
      <c r="C282" s="48">
        <f t="shared" si="22"/>
        <v>3733.3333333333358</v>
      </c>
      <c r="D282" s="48">
        <f t="shared" si="23"/>
        <v>0.93333333333333335</v>
      </c>
      <c r="E282" s="48">
        <f t="shared" si="24"/>
        <v>3733.3333333333362</v>
      </c>
    </row>
    <row r="283" spans="1:5" x14ac:dyDescent="0.3">
      <c r="A283" s="21">
        <v>281</v>
      </c>
      <c r="B283" s="48">
        <f t="shared" si="21"/>
        <v>12.666666666666686</v>
      </c>
      <c r="C283" s="48">
        <f t="shared" si="22"/>
        <v>3559.3333333333385</v>
      </c>
      <c r="D283" s="48">
        <f t="shared" si="23"/>
        <v>0.93666666666666654</v>
      </c>
      <c r="E283" s="48">
        <f t="shared" si="24"/>
        <v>3559.333333333338</v>
      </c>
    </row>
    <row r="284" spans="1:5" x14ac:dyDescent="0.3">
      <c r="A284" s="21">
        <v>282</v>
      </c>
      <c r="B284" s="48">
        <f t="shared" si="21"/>
        <v>12</v>
      </c>
      <c r="C284" s="48">
        <f t="shared" si="22"/>
        <v>3384</v>
      </c>
      <c r="D284" s="48">
        <f t="shared" si="23"/>
        <v>0.94000000000000006</v>
      </c>
      <c r="E284" s="48">
        <f t="shared" si="24"/>
        <v>3384.0000000000005</v>
      </c>
    </row>
    <row r="285" spans="1:5" x14ac:dyDescent="0.3">
      <c r="A285" s="21">
        <v>283</v>
      </c>
      <c r="B285" s="48">
        <f t="shared" si="21"/>
        <v>11.333333333333343</v>
      </c>
      <c r="C285" s="48">
        <f t="shared" si="22"/>
        <v>3207.3333333333362</v>
      </c>
      <c r="D285" s="48">
        <f t="shared" si="23"/>
        <v>0.94333333333333336</v>
      </c>
      <c r="E285" s="48">
        <f t="shared" si="24"/>
        <v>3207.3333333333358</v>
      </c>
    </row>
    <row r="286" spans="1:5" x14ac:dyDescent="0.3">
      <c r="A286" s="21">
        <v>284</v>
      </c>
      <c r="B286" s="48">
        <f t="shared" si="21"/>
        <v>10.666666666666686</v>
      </c>
      <c r="C286" s="48">
        <f t="shared" si="22"/>
        <v>3029.3333333333385</v>
      </c>
      <c r="D286" s="48">
        <f t="shared" si="23"/>
        <v>0.94666666666666655</v>
      </c>
      <c r="E286" s="48">
        <f t="shared" si="24"/>
        <v>3029.3333333333385</v>
      </c>
    </row>
    <row r="287" spans="1:5" x14ac:dyDescent="0.3">
      <c r="A287" s="21">
        <v>285</v>
      </c>
      <c r="B287" s="48">
        <f t="shared" si="21"/>
        <v>10</v>
      </c>
      <c r="C287" s="48">
        <f t="shared" si="22"/>
        <v>2850</v>
      </c>
      <c r="D287" s="48">
        <f t="shared" si="23"/>
        <v>0.95000000000000007</v>
      </c>
      <c r="E287" s="48">
        <f t="shared" si="24"/>
        <v>2850</v>
      </c>
    </row>
    <row r="288" spans="1:5" x14ac:dyDescent="0.3">
      <c r="A288" s="21">
        <v>286</v>
      </c>
      <c r="B288" s="48">
        <f t="shared" si="21"/>
        <v>9.3333333333333428</v>
      </c>
      <c r="C288" s="48">
        <f t="shared" si="22"/>
        <v>2669.3333333333362</v>
      </c>
      <c r="D288" s="48">
        <f t="shared" si="23"/>
        <v>0.95333333333333325</v>
      </c>
      <c r="E288" s="48">
        <f t="shared" si="24"/>
        <v>2669.3333333333362</v>
      </c>
    </row>
    <row r="289" spans="1:5" x14ac:dyDescent="0.3">
      <c r="A289" s="21">
        <v>287</v>
      </c>
      <c r="B289" s="48">
        <f t="shared" si="21"/>
        <v>8.6666666666666856</v>
      </c>
      <c r="C289" s="48">
        <f t="shared" si="22"/>
        <v>2487.3333333333389</v>
      </c>
      <c r="D289" s="48">
        <f t="shared" si="23"/>
        <v>0.95666666666666655</v>
      </c>
      <c r="E289" s="48">
        <f t="shared" si="24"/>
        <v>2487.3333333333385</v>
      </c>
    </row>
    <row r="290" spans="1:5" x14ac:dyDescent="0.3">
      <c r="A290" s="21">
        <v>288</v>
      </c>
      <c r="B290" s="48">
        <f t="shared" si="21"/>
        <v>8</v>
      </c>
      <c r="C290" s="48">
        <f t="shared" si="22"/>
        <v>2304</v>
      </c>
      <c r="D290" s="48">
        <f t="shared" si="23"/>
        <v>0.96</v>
      </c>
      <c r="E290" s="48">
        <f t="shared" si="24"/>
        <v>2304</v>
      </c>
    </row>
    <row r="291" spans="1:5" x14ac:dyDescent="0.3">
      <c r="A291" s="21">
        <v>289</v>
      </c>
      <c r="B291" s="48">
        <f t="shared" si="21"/>
        <v>7.3333333333333428</v>
      </c>
      <c r="C291" s="48">
        <f t="shared" si="22"/>
        <v>2119.3333333333362</v>
      </c>
      <c r="D291" s="48">
        <f t="shared" si="23"/>
        <v>0.96333333333333326</v>
      </c>
      <c r="E291" s="48">
        <f t="shared" si="24"/>
        <v>2119.3333333333358</v>
      </c>
    </row>
    <row r="292" spans="1:5" x14ac:dyDescent="0.3">
      <c r="A292" s="21">
        <v>290</v>
      </c>
      <c r="B292" s="48">
        <f t="shared" si="21"/>
        <v>6.6666666666666856</v>
      </c>
      <c r="C292" s="48">
        <f t="shared" si="22"/>
        <v>1933.3333333333389</v>
      </c>
      <c r="D292" s="48">
        <f t="shared" si="23"/>
        <v>0.96666666666666656</v>
      </c>
      <c r="E292" s="48">
        <f t="shared" si="24"/>
        <v>1933.3333333333387</v>
      </c>
    </row>
    <row r="293" spans="1:5" x14ac:dyDescent="0.3">
      <c r="A293" s="21">
        <v>291</v>
      </c>
      <c r="B293" s="48">
        <f t="shared" si="21"/>
        <v>6</v>
      </c>
      <c r="C293" s="48">
        <f t="shared" si="22"/>
        <v>1746</v>
      </c>
      <c r="D293" s="48">
        <f t="shared" si="23"/>
        <v>0.97</v>
      </c>
      <c r="E293" s="48">
        <f t="shared" si="24"/>
        <v>1746</v>
      </c>
    </row>
    <row r="294" spans="1:5" x14ac:dyDescent="0.3">
      <c r="A294" s="21">
        <v>292</v>
      </c>
      <c r="B294" s="48">
        <f t="shared" si="21"/>
        <v>5.3333333333333428</v>
      </c>
      <c r="C294" s="48">
        <f t="shared" si="22"/>
        <v>1557.3333333333362</v>
      </c>
      <c r="D294" s="48">
        <f t="shared" si="23"/>
        <v>0.97333333333333327</v>
      </c>
      <c r="E294" s="48">
        <f t="shared" si="24"/>
        <v>1557.333333333336</v>
      </c>
    </row>
    <row r="295" spans="1:5" x14ac:dyDescent="0.3">
      <c r="A295" s="21">
        <v>293</v>
      </c>
      <c r="B295" s="48">
        <f t="shared" si="21"/>
        <v>4.6666666666666856</v>
      </c>
      <c r="C295" s="48">
        <f t="shared" si="22"/>
        <v>1367.3333333333389</v>
      </c>
      <c r="D295" s="48">
        <f t="shared" si="23"/>
        <v>0.97666666666666657</v>
      </c>
      <c r="E295" s="48">
        <f t="shared" si="24"/>
        <v>1367.3333333333387</v>
      </c>
    </row>
    <row r="296" spans="1:5" x14ac:dyDescent="0.3">
      <c r="A296" s="21">
        <v>294</v>
      </c>
      <c r="B296" s="48">
        <f t="shared" si="21"/>
        <v>4</v>
      </c>
      <c r="C296" s="48">
        <f t="shared" si="22"/>
        <v>1176</v>
      </c>
      <c r="D296" s="48">
        <f t="shared" si="23"/>
        <v>0.98</v>
      </c>
      <c r="E296" s="48">
        <f t="shared" si="24"/>
        <v>1176</v>
      </c>
    </row>
    <row r="297" spans="1:5" x14ac:dyDescent="0.3">
      <c r="A297" s="21">
        <v>295</v>
      </c>
      <c r="B297" s="48">
        <f t="shared" si="21"/>
        <v>3.3333333333333428</v>
      </c>
      <c r="C297" s="48">
        <f t="shared" si="22"/>
        <v>983.3333333333361</v>
      </c>
      <c r="D297" s="48">
        <f t="shared" si="23"/>
        <v>0.98333333333333328</v>
      </c>
      <c r="E297" s="48">
        <f t="shared" si="24"/>
        <v>983.3333333333361</v>
      </c>
    </row>
    <row r="298" spans="1:5" x14ac:dyDescent="0.3">
      <c r="A298" s="21">
        <v>296</v>
      </c>
      <c r="B298" s="48">
        <f t="shared" si="21"/>
        <v>2.6666666666666856</v>
      </c>
      <c r="C298" s="48">
        <f t="shared" si="22"/>
        <v>789.33333333333894</v>
      </c>
      <c r="D298" s="48">
        <f t="shared" si="23"/>
        <v>0.98666666666666658</v>
      </c>
      <c r="E298" s="48">
        <f t="shared" si="24"/>
        <v>789.33333333333883</v>
      </c>
    </row>
    <row r="299" spans="1:5" x14ac:dyDescent="0.3">
      <c r="A299" s="21">
        <v>297</v>
      </c>
      <c r="B299" s="48">
        <f t="shared" si="21"/>
        <v>2</v>
      </c>
      <c r="C299" s="48">
        <f t="shared" si="22"/>
        <v>594</v>
      </c>
      <c r="D299" s="48">
        <f t="shared" si="23"/>
        <v>0.99</v>
      </c>
      <c r="E299" s="48">
        <f t="shared" si="24"/>
        <v>594</v>
      </c>
    </row>
    <row r="300" spans="1:5" x14ac:dyDescent="0.3">
      <c r="A300" s="21">
        <v>298</v>
      </c>
      <c r="B300" s="48">
        <f t="shared" si="21"/>
        <v>1.3333333333333428</v>
      </c>
      <c r="C300" s="48">
        <f t="shared" si="22"/>
        <v>397.33333333333616</v>
      </c>
      <c r="D300" s="48">
        <f t="shared" si="23"/>
        <v>0.99333333333333329</v>
      </c>
      <c r="E300" s="48">
        <f t="shared" si="24"/>
        <v>397.33333333333616</v>
      </c>
    </row>
    <row r="301" spans="1:5" x14ac:dyDescent="0.3">
      <c r="A301" s="21">
        <v>299</v>
      </c>
      <c r="B301" s="48">
        <f t="shared" si="21"/>
        <v>0.66666666666668561</v>
      </c>
      <c r="C301" s="48">
        <f t="shared" si="22"/>
        <v>199.333333333339</v>
      </c>
      <c r="D301" s="48">
        <f t="shared" si="23"/>
        <v>0.99666666666666659</v>
      </c>
      <c r="E301" s="48">
        <f t="shared" si="24"/>
        <v>199.33333333333897</v>
      </c>
    </row>
    <row r="302" spans="1:5" x14ac:dyDescent="0.3">
      <c r="A302" s="21">
        <v>300</v>
      </c>
      <c r="B302" s="48">
        <f t="shared" si="21"/>
        <v>0</v>
      </c>
      <c r="C302" s="48">
        <f t="shared" si="22"/>
        <v>0</v>
      </c>
      <c r="D302" s="48">
        <f t="shared" si="23"/>
        <v>1</v>
      </c>
      <c r="E302" s="48">
        <f t="shared" si="24"/>
        <v>0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53" zoomScaleNormal="53" workbookViewId="0">
      <selection activeCell="U26" sqref="U26"/>
    </sheetView>
  </sheetViews>
  <sheetFormatPr defaultRowHeight="14.4" x14ac:dyDescent="0.3"/>
  <cols>
    <col min="1" max="1" width="11.109375" bestFit="1" customWidth="1"/>
  </cols>
  <sheetData>
    <row r="1" spans="1:6" x14ac:dyDescent="0.3">
      <c r="D1">
        <v>500</v>
      </c>
      <c r="E1">
        <v>4</v>
      </c>
      <c r="F1">
        <v>30</v>
      </c>
    </row>
    <row r="2" spans="1:6" ht="15" thickBot="1" x14ac:dyDescent="0.35"/>
    <row r="3" spans="1:6" ht="15" thickBot="1" x14ac:dyDescent="0.35">
      <c r="A3" s="4" t="s">
        <v>1</v>
      </c>
      <c r="B3" s="19" t="s">
        <v>0</v>
      </c>
      <c r="D3" s="12" t="s">
        <v>6</v>
      </c>
      <c r="E3" s="11" t="s">
        <v>7</v>
      </c>
    </row>
    <row r="4" spans="1:6" ht="15" thickBot="1" x14ac:dyDescent="0.35">
      <c r="A4" s="15">
        <f ca="1">RANDBETWEEN(10*ROWS($A$4:A4),10* (ROWS($A$4:A4))+1)</f>
        <v>10</v>
      </c>
      <c r="B4" s="16">
        <f ca="1">ROUND(($D$1-$E$1*A4+_xlfn.NORM.INV(RAND(),0,$F$1)),-1)</f>
        <v>470</v>
      </c>
      <c r="D4" s="13" t="s">
        <v>10</v>
      </c>
      <c r="E4" s="14" t="s">
        <v>11</v>
      </c>
    </row>
    <row r="5" spans="1:6" ht="15" thickBot="1" x14ac:dyDescent="0.35">
      <c r="A5" s="15">
        <f ca="1">RANDBETWEEN(10*ROWS($A$4:A5),10* (ROWS($A$4:A5))+1)</f>
        <v>20</v>
      </c>
      <c r="B5" s="17">
        <f ca="1">ROUND(($D$1-$E$1*A5+_xlfn.NORM.INV(RAND(),0,$F$1)),-1)</f>
        <v>400</v>
      </c>
      <c r="D5" s="13">
        <f ca="1">INTERCEPT(B4:B8,A4:A8)</f>
        <v>499.72860912174895</v>
      </c>
      <c r="E5" s="14">
        <f ca="1">SLOPE(B4:B8,A4:A8)</f>
        <v>-4.4647568790048995</v>
      </c>
      <c r="F5">
        <f ca="1">D5/(-E5)</f>
        <v>111.92739552553822</v>
      </c>
    </row>
    <row r="6" spans="1:6" x14ac:dyDescent="0.3">
      <c r="A6" s="15">
        <f ca="1">RANDBETWEEN(10*ROWS($A$4:A6),10* (ROWS($A$4:A6))+1)</f>
        <v>30</v>
      </c>
      <c r="B6" s="17">
        <f ca="1">ROUND(($D$1-$E$1*A6+_xlfn.NORM.INV(RAND(),0,$F$1)),-1)</f>
        <v>360</v>
      </c>
    </row>
    <row r="7" spans="1:6" x14ac:dyDescent="0.3">
      <c r="A7" s="15">
        <f ca="1">RANDBETWEEN(10*ROWS($A$4:A7),10* (ROWS($A$4:A7))+1)</f>
        <v>41</v>
      </c>
      <c r="B7" s="17">
        <f ca="1">ROUND(($D$1-$E$1*A7+_xlfn.NORM.INV(RAND(),0,$F$1)),-1)</f>
        <v>300</v>
      </c>
    </row>
    <row r="8" spans="1:6" ht="15" thickBot="1" x14ac:dyDescent="0.35">
      <c r="A8" s="15">
        <f ca="1">RANDBETWEEN(10*ROWS($A$4:A8),10* (ROWS($A$4:A8))+1)</f>
        <v>51</v>
      </c>
      <c r="B8" s="18">
        <f ca="1">ROUND(($D$1-$E$1*A8+_xlfn.NORM.INV(RAND(),0,$F$1)),-1)</f>
        <v>290</v>
      </c>
    </row>
    <row r="18" spans="1:10" x14ac:dyDescent="0.3">
      <c r="A18" s="10"/>
    </row>
    <row r="19" spans="1:10" x14ac:dyDescent="0.3">
      <c r="A19" s="10" t="s">
        <v>14</v>
      </c>
    </row>
    <row r="20" spans="1:10" x14ac:dyDescent="0.3">
      <c r="A20" s="10" t="s">
        <v>1</v>
      </c>
      <c r="B20" s="10">
        <f ca="1">INDEX($A$4:$A$8,COLUMNS($B$20:B20))</f>
        <v>10</v>
      </c>
      <c r="C20" s="10">
        <f ca="1">INDEX($A$4:$A$8,COLUMNS($B$20:C20))</f>
        <v>20</v>
      </c>
      <c r="D20" s="10">
        <f ca="1">INDEX($A$4:$A$8,COLUMNS($B$20:D20))</f>
        <v>30</v>
      </c>
      <c r="E20" s="10">
        <f ca="1">INDEX($A$4:$A$8,COLUMNS($B$20:E20))</f>
        <v>41</v>
      </c>
      <c r="F20" s="10">
        <f ca="1">INDEX($A$4:$A$8,COLUMNS($B$20:F20))</f>
        <v>51</v>
      </c>
      <c r="G20" s="10"/>
      <c r="H20" s="10"/>
      <c r="I20" s="10"/>
      <c r="J20" s="10"/>
    </row>
    <row r="21" spans="1:10" x14ac:dyDescent="0.3">
      <c r="A21" s="10" t="s">
        <v>0</v>
      </c>
      <c r="B21" s="10">
        <f ca="1">INDEX($B$4:$B$8,COLUMNS($B$20:B21))</f>
        <v>470</v>
      </c>
      <c r="C21" s="10">
        <f ca="1">INDEX($B$4:$B$8,COLUMNS($B$20:C21))</f>
        <v>400</v>
      </c>
      <c r="D21" s="10">
        <f ca="1">INDEX($B$4:$B$8,COLUMNS($B$20:D21))</f>
        <v>360</v>
      </c>
      <c r="E21" s="10">
        <f ca="1">INDEX($B$4:$B$8,COLUMNS($B$20:E21))</f>
        <v>300</v>
      </c>
      <c r="F21" s="10">
        <f ca="1">INDEX($B$4:$B$8,COLUMNS($B$20:F21))</f>
        <v>290</v>
      </c>
    </row>
    <row r="22" spans="1:10" x14ac:dyDescent="0.3">
      <c r="A22" s="10"/>
    </row>
    <row r="23" spans="1:10" x14ac:dyDescent="0.3">
      <c r="A23" s="10" t="s">
        <v>15</v>
      </c>
    </row>
    <row r="24" spans="1:10" x14ac:dyDescent="0.3">
      <c r="A24" s="10" t="s">
        <v>12</v>
      </c>
      <c r="B24">
        <f ca="1">ROUND(D5,0)</f>
        <v>500</v>
      </c>
      <c r="C24" t="s">
        <v>13</v>
      </c>
    </row>
    <row r="25" spans="1:10" x14ac:dyDescent="0.3">
      <c r="A25" s="10"/>
    </row>
    <row r="26" spans="1:10" x14ac:dyDescent="0.3">
      <c r="A26" s="10" t="s">
        <v>18</v>
      </c>
    </row>
    <row r="28" spans="1:10" x14ac:dyDescent="0.3">
      <c r="A28" s="10" t="s">
        <v>16</v>
      </c>
      <c r="B28">
        <f ca="1">ROUND(F5,0)</f>
        <v>112</v>
      </c>
      <c r="C28" t="s">
        <v>17</v>
      </c>
    </row>
    <row r="30" spans="1:10" x14ac:dyDescent="0.3">
      <c r="A30" t="s">
        <v>19</v>
      </c>
      <c r="G30" s="10">
        <f ca="1">A6</f>
        <v>30</v>
      </c>
      <c r="H30" t="s">
        <v>20</v>
      </c>
    </row>
    <row r="31" spans="1:10" x14ac:dyDescent="0.3">
      <c r="A31">
        <f ca="1">$D$5+$E$5*G30</f>
        <v>365.78590275160195</v>
      </c>
    </row>
    <row r="32" spans="1:10" x14ac:dyDescent="0.3">
      <c r="A32" t="s">
        <v>16</v>
      </c>
      <c r="B32">
        <f ca="1">ROUND(A31*G30,0)</f>
        <v>10974</v>
      </c>
      <c r="C32" t="s">
        <v>21</v>
      </c>
    </row>
    <row r="34" spans="1:6" x14ac:dyDescent="0.3">
      <c r="A34" t="s">
        <v>22</v>
      </c>
      <c r="E34" s="10">
        <f ca="1">G30+1</f>
        <v>31</v>
      </c>
      <c r="F34" t="s">
        <v>23</v>
      </c>
    </row>
    <row r="35" spans="1:6" x14ac:dyDescent="0.3">
      <c r="A35">
        <f ca="1">$D$5+$E$5*E34</f>
        <v>361.32114587259707</v>
      </c>
      <c r="B35">
        <f ca="1">ROUND(A35*E34,0)</f>
        <v>11201</v>
      </c>
    </row>
    <row r="36" spans="1:6" x14ac:dyDescent="0.3">
      <c r="A36" t="s">
        <v>16</v>
      </c>
      <c r="B36">
        <f ca="1">B35-B32</f>
        <v>227</v>
      </c>
      <c r="C36" t="s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0. DemandCurves (2)</vt:lpstr>
      <vt:lpstr>1.Total Cost</vt:lpstr>
      <vt:lpstr>2. DemandCurves</vt:lpstr>
      <vt:lpstr>2b. DemandCurves</vt:lpstr>
      <vt:lpstr>3.U-Dist</vt:lpstr>
      <vt:lpstr>LinearDem&amp;UnifDist</vt:lpstr>
      <vt:lpstr>DDLinearToUniform</vt:lpstr>
      <vt:lpstr>Total Cost (2)</vt:lpstr>
      <vt:lpstr>Page1</vt:lpstr>
      <vt:lpstr>'2b. DemandCurves'!Page2</vt:lpstr>
      <vt:lpstr>Page2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2017-08-21T06:25:36Z</dcterms:created>
  <dcterms:modified xsi:type="dcterms:W3CDTF">2018-10-13T14:25:32Z</dcterms:modified>
</cp:coreProperties>
</file>