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1-DescriptiveSTAT\"/>
    </mc:Choice>
  </mc:AlternateContent>
  <bookViews>
    <workbookView xWindow="0" yWindow="0" windowWidth="25200" windowHeight="11850" activeTab="3"/>
  </bookViews>
  <sheets>
    <sheet name="1.WeghtAve" sheetId="31" r:id="rId1"/>
    <sheet name="WMA" sheetId="35" r:id="rId2"/>
    <sheet name="1b.WeightAve" sheetId="34" r:id="rId3"/>
    <sheet name="2.MeanStdGroupData" sheetId="33" r:id="rId4"/>
    <sheet name="3.Z-Score" sheetId="32" r:id="rId5"/>
  </sheets>
  <externalReferences>
    <externalReference r:id="rId6"/>
    <externalReference r:id="rId7"/>
    <externalReference r:id="rId8"/>
  </externalReferences>
  <definedNames>
    <definedName name="FofX" localSheetId="2">OFFSET([1]B!$B$8,0,0,[1]B!$B$1+1,1)</definedName>
    <definedName name="FofX">OFFSET('[2]B(3)'!$B$6,0,0,'[2]B(3)'!$B$1+1,1)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HisP1.1">'1b.WeightAve'!$P$7</definedName>
    <definedName name="HisP1.P1">'1b.WeightAve'!$N$8</definedName>
    <definedName name="Page1">'1b.WeightAve'!$T$12</definedName>
    <definedName name="Page2b">'[3]2c.ContinousHistogram'!#REF!</definedName>
    <definedName name="x" localSheetId="2">OFFSET([1]Normal!$A$12,[1]Normal!$B$8,0,[1]Normal!$B$9-[1]Normal!$B$8+1,1)</definedName>
    <definedName name="X">OFFSET('[2]B(3)'!$A$6,0,0,'[2]B(3)'!$B$1+1,1)</definedName>
    <definedName name="Xbinomial">OFFSET([1]B!$A$9,0,0,[1]B!$B$1+1,1)</definedName>
  </definedNames>
  <calcPr calcId="162913"/>
</workbook>
</file>

<file path=xl/calcChain.xml><?xml version="1.0" encoding="utf-8"?>
<calcChain xmlns="http://schemas.openxmlformats.org/spreadsheetml/2006/main">
  <c r="B4" i="35" l="1"/>
  <c r="B5" i="35"/>
  <c r="B6" i="35"/>
  <c r="B7" i="35"/>
  <c r="B8" i="35"/>
  <c r="B9" i="35"/>
  <c r="B10" i="35"/>
  <c r="B11" i="35"/>
  <c r="B12" i="35"/>
  <c r="B3" i="35"/>
  <c r="G7" i="34" l="1"/>
  <c r="G8" i="34"/>
  <c r="G9" i="34"/>
  <c r="G10" i="34"/>
  <c r="G11" i="34"/>
  <c r="H11" i="34"/>
  <c r="Q16" i="34"/>
  <c r="Q17" i="34"/>
  <c r="G18" i="34"/>
  <c r="J18" i="34"/>
  <c r="K18" i="34" s="1"/>
  <c r="Q18" i="34"/>
  <c r="G19" i="34"/>
  <c r="J19" i="34"/>
  <c r="K19" i="34" s="1"/>
  <c r="Q19" i="34"/>
  <c r="G20" i="34"/>
  <c r="J20" i="34"/>
  <c r="K20" i="34" s="1"/>
  <c r="Q20" i="34"/>
  <c r="H21" i="34"/>
  <c r="I21" i="34" s="1"/>
  <c r="Q21" i="34"/>
  <c r="Q22" i="34"/>
  <c r="Q23" i="34"/>
  <c r="Q24" i="34"/>
  <c r="Q25" i="34"/>
  <c r="Q26" i="34"/>
  <c r="Q27" i="34"/>
  <c r="Q28" i="34"/>
  <c r="K21" i="34" l="1"/>
  <c r="C26" i="34"/>
  <c r="C27" i="34" s="1"/>
  <c r="L21" i="34"/>
  <c r="M21" i="34" s="1"/>
  <c r="P35" i="32"/>
  <c r="O36" i="32"/>
  <c r="O37" i="32" s="1"/>
  <c r="O38" i="32" l="1"/>
  <c r="P37" i="32"/>
  <c r="P36" i="32"/>
  <c r="C8" i="33"/>
  <c r="B8" i="33"/>
  <c r="C7" i="33"/>
  <c r="C6" i="33"/>
  <c r="C5" i="33"/>
  <c r="C4" i="33"/>
  <c r="C3" i="33"/>
  <c r="C9" i="33" s="1"/>
  <c r="O39" i="32" l="1"/>
  <c r="P38" i="32"/>
  <c r="D5" i="33"/>
  <c r="E5" i="33" s="1"/>
  <c r="D6" i="33"/>
  <c r="E6" i="33" s="1"/>
  <c r="D8" i="33"/>
  <c r="E8" i="33" s="1"/>
  <c r="D7" i="33"/>
  <c r="E7" i="33" s="1"/>
  <c r="D3" i="33"/>
  <c r="E3" i="33" s="1"/>
  <c r="D4" i="33"/>
  <c r="E4" i="33" s="1"/>
  <c r="F8" i="31"/>
  <c r="F9" i="31"/>
  <c r="E7" i="31"/>
  <c r="E2" i="31"/>
  <c r="D2" i="31"/>
  <c r="A5" i="32"/>
  <c r="B5" i="32"/>
  <c r="C5" i="32"/>
  <c r="D5" i="32"/>
  <c r="E5" i="32"/>
  <c r="F5" i="32"/>
  <c r="G5" i="32"/>
  <c r="H5" i="32"/>
  <c r="I5" i="32"/>
  <c r="J5" i="32"/>
  <c r="A6" i="32"/>
  <c r="B6" i="32"/>
  <c r="C6" i="32"/>
  <c r="D6" i="32"/>
  <c r="E6" i="32"/>
  <c r="F6" i="32"/>
  <c r="G6" i="32"/>
  <c r="H6" i="32"/>
  <c r="I6" i="32"/>
  <c r="J6" i="32"/>
  <c r="A7" i="32"/>
  <c r="B7" i="32"/>
  <c r="C7" i="32"/>
  <c r="D7" i="32"/>
  <c r="E7" i="32"/>
  <c r="F7" i="32"/>
  <c r="G7" i="32"/>
  <c r="H7" i="32"/>
  <c r="I7" i="32"/>
  <c r="J7" i="32"/>
  <c r="A8" i="32"/>
  <c r="B8" i="32"/>
  <c r="C8" i="32"/>
  <c r="D8" i="32"/>
  <c r="E8" i="32"/>
  <c r="F8" i="32"/>
  <c r="G8" i="32"/>
  <c r="H8" i="32"/>
  <c r="I8" i="32"/>
  <c r="J8" i="32"/>
  <c r="A9" i="32"/>
  <c r="B9" i="32"/>
  <c r="C9" i="32"/>
  <c r="D9" i="32"/>
  <c r="E9" i="32"/>
  <c r="F9" i="32"/>
  <c r="G9" i="32"/>
  <c r="H9" i="32"/>
  <c r="I9" i="32"/>
  <c r="J9" i="32"/>
  <c r="A10" i="32"/>
  <c r="B10" i="32"/>
  <c r="C10" i="32"/>
  <c r="D10" i="32"/>
  <c r="E10" i="32"/>
  <c r="F10" i="32"/>
  <c r="G10" i="32"/>
  <c r="H10" i="32"/>
  <c r="I10" i="32"/>
  <c r="J10" i="32"/>
  <c r="B4" i="32"/>
  <c r="C4" i="32"/>
  <c r="D4" i="32"/>
  <c r="E4" i="32"/>
  <c r="F4" i="32"/>
  <c r="G4" i="32"/>
  <c r="H4" i="32"/>
  <c r="I4" i="32"/>
  <c r="J4" i="32"/>
  <c r="A4" i="32"/>
  <c r="F2" i="31"/>
  <c r="O40" i="32" l="1"/>
  <c r="P39" i="32"/>
  <c r="E9" i="33"/>
  <c r="E10" i="33" s="1"/>
  <c r="O41" i="32" l="1"/>
  <c r="P40" i="32"/>
  <c r="D3" i="31"/>
  <c r="D4" i="31"/>
  <c r="D5" i="31"/>
  <c r="D6" i="31"/>
  <c r="C7" i="31"/>
  <c r="E6" i="31" s="1"/>
  <c r="F6" i="31" s="1"/>
  <c r="O42" i="32" l="1"/>
  <c r="P41" i="32"/>
  <c r="D7" i="31"/>
  <c r="D8" i="31" s="1"/>
  <c r="E5" i="31"/>
  <c r="F5" i="31" s="1"/>
  <c r="E3" i="31"/>
  <c r="F3" i="31" s="1"/>
  <c r="E4" i="31"/>
  <c r="F4" i="31" s="1"/>
  <c r="O43" i="32" l="1"/>
  <c r="P42" i="32"/>
  <c r="D11" i="32"/>
  <c r="B11" i="32"/>
  <c r="O44" i="32" l="1"/>
  <c r="P43" i="32"/>
  <c r="B19" i="32"/>
  <c r="A19" i="32"/>
  <c r="I19" i="32"/>
  <c r="B14" i="32"/>
  <c r="I18" i="32"/>
  <c r="F15" i="32"/>
  <c r="C15" i="32"/>
  <c r="B16" i="32"/>
  <c r="E17" i="32"/>
  <c r="G19" i="32"/>
  <c r="I17" i="32"/>
  <c r="H16" i="32"/>
  <c r="B18" i="32"/>
  <c r="F19" i="32"/>
  <c r="C16" i="32"/>
  <c r="I15" i="32"/>
  <c r="H18" i="32"/>
  <c r="B15" i="32"/>
  <c r="J17" i="32"/>
  <c r="F18" i="32"/>
  <c r="H15" i="32"/>
  <c r="B17" i="32"/>
  <c r="H17" i="32"/>
  <c r="G17" i="32"/>
  <c r="I16" i="32"/>
  <c r="J16" i="32"/>
  <c r="D18" i="32"/>
  <c r="C18" i="32"/>
  <c r="H19" i="32"/>
  <c r="A16" i="32"/>
  <c r="C17" i="32"/>
  <c r="H14" i="32"/>
  <c r="E19" i="32"/>
  <c r="D15" i="32"/>
  <c r="F17" i="32"/>
  <c r="G15" i="32"/>
  <c r="E14" i="32"/>
  <c r="F14" i="32"/>
  <c r="G16" i="32"/>
  <c r="A18" i="32"/>
  <c r="G18" i="32"/>
  <c r="J15" i="32"/>
  <c r="E16" i="32"/>
  <c r="A17" i="32"/>
  <c r="A15" i="32"/>
  <c r="I14" i="32"/>
  <c r="E15" i="32"/>
  <c r="C14" i="32"/>
  <c r="A14" i="32"/>
  <c r="J19" i="32"/>
  <c r="J14" i="32"/>
  <c r="D16" i="32"/>
  <c r="J18" i="32"/>
  <c r="D17" i="32"/>
  <c r="D19" i="32"/>
  <c r="F16" i="32"/>
  <c r="D14" i="32"/>
  <c r="G14" i="32"/>
  <c r="E18" i="32"/>
  <c r="C19" i="32"/>
  <c r="A13" i="32"/>
  <c r="I13" i="32"/>
  <c r="D13" i="32"/>
  <c r="C13" i="32"/>
  <c r="H13" i="32"/>
  <c r="G13" i="32"/>
  <c r="J13" i="32"/>
  <c r="E13" i="32"/>
  <c r="B13" i="32"/>
  <c r="F13" i="32"/>
  <c r="D27" i="32"/>
  <c r="D36" i="32" s="1"/>
  <c r="G29" i="32"/>
  <c r="G38" i="32" s="1"/>
  <c r="H29" i="32"/>
  <c r="H38" i="32" s="1"/>
  <c r="D29" i="32"/>
  <c r="D38" i="32" s="1"/>
  <c r="E29" i="32"/>
  <c r="E38" i="32" s="1"/>
  <c r="B29" i="32"/>
  <c r="B38" i="32" s="1"/>
  <c r="C29" i="32"/>
  <c r="C38" i="32" s="1"/>
  <c r="I29" i="32"/>
  <c r="I38" i="32" s="1"/>
  <c r="A24" i="32"/>
  <c r="A33" i="32" s="1"/>
  <c r="A26" i="32"/>
  <c r="A35" i="32" s="1"/>
  <c r="A28" i="32"/>
  <c r="A37" i="32" s="1"/>
  <c r="A29" i="32"/>
  <c r="A38" i="32" s="1"/>
  <c r="A27" i="32"/>
  <c r="A36" i="32" s="1"/>
  <c r="A23" i="32"/>
  <c r="A32" i="32" s="1"/>
  <c r="A25" i="32"/>
  <c r="A34" i="32" s="1"/>
  <c r="J23" i="32"/>
  <c r="J32" i="32" s="1"/>
  <c r="E24" i="32"/>
  <c r="E33" i="32" s="1"/>
  <c r="G23" i="32"/>
  <c r="G32" i="32" s="1"/>
  <c r="F23" i="32"/>
  <c r="F32" i="32" s="1"/>
  <c r="I23" i="32"/>
  <c r="I32" i="32" s="1"/>
  <c r="C23" i="32"/>
  <c r="C32" i="32" s="1"/>
  <c r="B23" i="32"/>
  <c r="B32" i="32" s="1"/>
  <c r="E23" i="32"/>
  <c r="E32" i="32" s="1"/>
  <c r="H23" i="32"/>
  <c r="H32" i="32" s="1"/>
  <c r="B24" i="32"/>
  <c r="B33" i="32" s="1"/>
  <c r="F24" i="32"/>
  <c r="F33" i="32" s="1"/>
  <c r="D23" i="32"/>
  <c r="D32" i="32" s="1"/>
  <c r="E25" i="32"/>
  <c r="E34" i="32" s="1"/>
  <c r="I25" i="32"/>
  <c r="I34" i="32" s="1"/>
  <c r="H24" i="32"/>
  <c r="H33" i="32" s="1"/>
  <c r="D24" i="32"/>
  <c r="D33" i="32" s="1"/>
  <c r="I24" i="32"/>
  <c r="I33" i="32" s="1"/>
  <c r="H25" i="32"/>
  <c r="H34" i="32" s="1"/>
  <c r="D25" i="32"/>
  <c r="D34" i="32" s="1"/>
  <c r="G25" i="32"/>
  <c r="G34" i="32" s="1"/>
  <c r="G24" i="32"/>
  <c r="G33" i="32" s="1"/>
  <c r="B25" i="32"/>
  <c r="B34" i="32" s="1"/>
  <c r="J25" i="32"/>
  <c r="J34" i="32" s="1"/>
  <c r="F25" i="32"/>
  <c r="F34" i="32" s="1"/>
  <c r="C25" i="32"/>
  <c r="C34" i="32" s="1"/>
  <c r="J24" i="32"/>
  <c r="J33" i="32" s="1"/>
  <c r="C24" i="32"/>
  <c r="C33" i="32" s="1"/>
  <c r="B26" i="32"/>
  <c r="B35" i="32" s="1"/>
  <c r="G26" i="32"/>
  <c r="G35" i="32" s="1"/>
  <c r="I26" i="32"/>
  <c r="I35" i="32" s="1"/>
  <c r="D26" i="32"/>
  <c r="D35" i="32" s="1"/>
  <c r="J26" i="32"/>
  <c r="J35" i="32" s="1"/>
  <c r="F26" i="32"/>
  <c r="F35" i="32" s="1"/>
  <c r="E26" i="32"/>
  <c r="E35" i="32" s="1"/>
  <c r="C26" i="32"/>
  <c r="C35" i="32" s="1"/>
  <c r="H26" i="32"/>
  <c r="H35" i="32" s="1"/>
  <c r="J27" i="32"/>
  <c r="J36" i="32" s="1"/>
  <c r="F27" i="32"/>
  <c r="F36" i="32" s="1"/>
  <c r="G27" i="32"/>
  <c r="G36" i="32" s="1"/>
  <c r="H27" i="32"/>
  <c r="H36" i="32" s="1"/>
  <c r="I27" i="32"/>
  <c r="I36" i="32" s="1"/>
  <c r="E27" i="32"/>
  <c r="E36" i="32" s="1"/>
  <c r="C27" i="32"/>
  <c r="C36" i="32" s="1"/>
  <c r="B27" i="32"/>
  <c r="B36" i="32" s="1"/>
  <c r="G28" i="32"/>
  <c r="G37" i="32" s="1"/>
  <c r="D28" i="32"/>
  <c r="D37" i="32" s="1"/>
  <c r="I28" i="32"/>
  <c r="I37" i="32" s="1"/>
  <c r="F28" i="32"/>
  <c r="F37" i="32" s="1"/>
  <c r="C28" i="32"/>
  <c r="C37" i="32" s="1"/>
  <c r="E28" i="32"/>
  <c r="E37" i="32" s="1"/>
  <c r="H28" i="32"/>
  <c r="H37" i="32" s="1"/>
  <c r="B28" i="32"/>
  <c r="B37" i="32" s="1"/>
  <c r="J28" i="32"/>
  <c r="J37" i="32" s="1"/>
  <c r="F29" i="32"/>
  <c r="F38" i="32" s="1"/>
  <c r="J29" i="32"/>
  <c r="J38" i="32" s="1"/>
  <c r="P44" i="32" l="1"/>
  <c r="O45" i="32"/>
  <c r="K19" i="32"/>
  <c r="L19" i="32" s="1"/>
  <c r="D30" i="32"/>
  <c r="B30" i="32"/>
  <c r="O46" i="32" l="1"/>
  <c r="P45" i="32"/>
  <c r="K38" i="32"/>
  <c r="O47" i="32" l="1"/>
  <c r="P46" i="32"/>
  <c r="O48" i="32" l="1"/>
  <c r="P47" i="32"/>
  <c r="O49" i="32" l="1"/>
  <c r="P48" i="32"/>
  <c r="O50" i="32" l="1"/>
  <c r="P49" i="32"/>
  <c r="O51" i="32" l="1"/>
  <c r="P50" i="32"/>
  <c r="O52" i="32" l="1"/>
  <c r="P51" i="32"/>
  <c r="O53" i="32" l="1"/>
  <c r="P52" i="32"/>
  <c r="P53" i="32" l="1"/>
  <c r="O54" i="32"/>
  <c r="P54" i="32" s="1"/>
</calcChain>
</file>

<file path=xl/sharedStrings.xml><?xml version="1.0" encoding="utf-8"?>
<sst xmlns="http://schemas.openxmlformats.org/spreadsheetml/2006/main" count="78" uniqueCount="72">
  <si>
    <t>Worker</t>
  </si>
  <si>
    <t>Wage ($/hr)</t>
  </si>
  <si>
    <t>Total Hours</t>
  </si>
  <si>
    <t>Carpenter</t>
  </si>
  <si>
    <t>Electrician</t>
  </si>
  <si>
    <t>Laborer</t>
  </si>
  <si>
    <t>Painter</t>
  </si>
  <si>
    <t>Plumber</t>
  </si>
  <si>
    <t>Total</t>
  </si>
  <si>
    <t>Weight</t>
  </si>
  <si>
    <t>Weighted Ave</t>
  </si>
  <si>
    <t>Mean=</t>
  </si>
  <si>
    <t>StdDev=</t>
  </si>
  <si>
    <t>x values</t>
  </si>
  <si>
    <t>z Values</t>
  </si>
  <si>
    <t>W/h</t>
  </si>
  <si>
    <t>W*h</t>
  </si>
  <si>
    <t>Sales Per day</t>
  </si>
  <si>
    <t>Probability</t>
  </si>
  <si>
    <t>X</t>
  </si>
  <si>
    <t>f(x)</t>
  </si>
  <si>
    <t>xf(x)</t>
  </si>
  <si>
    <t>Standard Deviation (σ)</t>
  </si>
  <si>
    <r>
      <t>[(x-m)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]f(x)</t>
    </r>
  </si>
  <si>
    <r>
      <t>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>)</t>
    </r>
    <r>
      <rPr>
        <vertAlign val="superscript"/>
        <sz val="11"/>
        <color theme="1"/>
        <rFont val="Book Antiqua"/>
        <family val="1"/>
      </rPr>
      <t>2</t>
    </r>
  </si>
  <si>
    <r>
      <t>Mean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>)</t>
    </r>
  </si>
  <si>
    <r>
      <t>Varriance (</t>
    </r>
    <r>
      <rPr>
        <sz val="11"/>
        <color theme="1"/>
        <rFont val="Symbol"/>
        <family val="1"/>
        <charset val="2"/>
      </rPr>
      <t>s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)</t>
    </r>
  </si>
  <si>
    <r>
      <t>At Least (1-1/k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 xml:space="preserve">) of observations betweem Xbar </t>
    </r>
    <r>
      <rPr>
        <u/>
        <sz val="11"/>
        <color theme="1"/>
        <rFont val="Book Antiqua"/>
        <family val="1"/>
      </rPr>
      <t>+</t>
    </r>
    <r>
      <rPr>
        <sz val="11"/>
        <color theme="1"/>
        <rFont val="Book Antiqua"/>
        <family val="1"/>
      </rPr>
      <t xml:space="preserve">ks   </t>
    </r>
  </si>
  <si>
    <t>Nothing</t>
  </si>
  <si>
    <t>A</t>
  </si>
  <si>
    <r>
      <t xml:space="preserve">0.4X ≥ 33 </t>
    </r>
    <r>
      <rPr>
        <sz val="24"/>
        <color rgb="FF000000"/>
        <rFont val="Wingdings"/>
        <charset val="2"/>
      </rPr>
      <t>è</t>
    </r>
    <r>
      <rPr>
        <sz val="24"/>
        <color rgb="FF000000"/>
        <rFont val="Book Antiqua"/>
        <family val="1"/>
      </rPr>
      <t xml:space="preserve"> X ≥ 33/0.4 </t>
    </r>
    <r>
      <rPr>
        <sz val="24"/>
        <color rgb="FF000000"/>
        <rFont val="Wingdings"/>
        <charset val="2"/>
      </rPr>
      <t>è</t>
    </r>
    <r>
      <rPr>
        <sz val="24"/>
        <color rgb="FF000000"/>
        <rFont val="Book Antiqua"/>
        <family val="1"/>
      </rPr>
      <t xml:space="preserve">  X ≥ 82.5</t>
    </r>
  </si>
  <si>
    <t>A-</t>
  </si>
  <si>
    <r>
      <t xml:space="preserve">53+0.4X ≥ 86  </t>
    </r>
    <r>
      <rPr>
        <sz val="24"/>
        <color rgb="FF000000"/>
        <rFont val="Wingdings"/>
        <charset val="2"/>
      </rPr>
      <t>è</t>
    </r>
    <r>
      <rPr>
        <sz val="24"/>
        <color rgb="FF000000"/>
        <rFont val="Book Antiqua"/>
        <family val="1"/>
      </rPr>
      <t xml:space="preserve"> 0.4X ≥ 86-53</t>
    </r>
  </si>
  <si>
    <t>B+</t>
  </si>
  <si>
    <t>B</t>
  </si>
  <si>
    <t>an overall grade of B+ in the course (an overall average of 86 or more).</t>
  </si>
  <si>
    <t>B-</t>
  </si>
  <si>
    <t xml:space="preserve">3. What do you need to get in the final exam to secure </t>
  </si>
  <si>
    <t>C+</t>
  </si>
  <si>
    <t>C</t>
  </si>
  <si>
    <t>Final Exam</t>
  </si>
  <si>
    <t>C-</t>
  </si>
  <si>
    <t>Midterm Exam</t>
  </si>
  <si>
    <t>D+</t>
  </si>
  <si>
    <t>Weekly Quizzes</t>
  </si>
  <si>
    <t>D</t>
  </si>
  <si>
    <t>Internet Games</t>
  </si>
  <si>
    <t>D-</t>
  </si>
  <si>
    <t>F</t>
  </si>
  <si>
    <t>This numerical grade will be used to identify your letter grade.</t>
  </si>
  <si>
    <t xml:space="preserve">Compute your numerical average grade before taking the final on the scale of 1 to 100. </t>
  </si>
  <si>
    <t xml:space="preserve">report your current grade in the scale of A, A-, B+, B, B-, C+, C, C-, D+, D, D-, or F. </t>
  </si>
  <si>
    <t>2. Suppose you have not taken the final exam yet. We have been asked to</t>
  </si>
  <si>
    <t>Compute your overall average grade at the end of the semester.</t>
  </si>
  <si>
    <t xml:space="preserve">1. Suppose at the end of the semester, your grades are as given in the third column. </t>
  </si>
  <si>
    <t>How to compute your average score in a course</t>
  </si>
  <si>
    <t>Composition of marks in one of your courses are given in the second column of the following table.</t>
  </si>
  <si>
    <t>This Lecture is recorded at</t>
  </si>
  <si>
    <t>Count&gt;0</t>
  </si>
  <si>
    <t>%&gt;0</t>
  </si>
  <si>
    <t>https://youtu.be/0qxtq66CbYw</t>
  </si>
  <si>
    <t xml:space="preserve">This Lecture is recorded at </t>
  </si>
  <si>
    <t>https://youtu.be/cHD3CVqxNms</t>
  </si>
  <si>
    <t>t</t>
  </si>
  <si>
    <t>At-RAND</t>
  </si>
  <si>
    <t>At-Fixed</t>
  </si>
  <si>
    <t>3. Compute the average age of data</t>
  </si>
  <si>
    <t>4. Compare the age of data with a 5-period moving average</t>
  </si>
  <si>
    <t>1. Compute weighted moving average in period 9</t>
  </si>
  <si>
    <t>2. Compute weighted moving average forecast foe  period 11</t>
  </si>
  <si>
    <t>5. Is the age of data in weighted moving average higher or that of an exponential smoothing with alpha =.25</t>
  </si>
  <si>
    <t>Given the following data and a 5-period weighted moving average, with weights of 1,3, 5, 7, and 10 for the oldest to the newest periods.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</si>
</sst>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  <numFmt numFmtId="168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  <font>
      <sz val="11"/>
      <color rgb="FF0070C0"/>
      <name val="Book Antiqua"/>
      <family val="1"/>
    </font>
    <font>
      <sz val="11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70C0"/>
      <name val="Book Antiqua"/>
      <family val="1"/>
    </font>
    <font>
      <b/>
      <sz val="11"/>
      <color rgb="FF00B050"/>
      <name val="Book Antiqua"/>
      <family val="1"/>
    </font>
    <font>
      <vertAlign val="superscript"/>
      <sz val="11"/>
      <color theme="1"/>
      <name val="Book Antiqua"/>
      <family val="1"/>
    </font>
    <font>
      <b/>
      <sz val="11"/>
      <color theme="0"/>
      <name val="Book Antiqua"/>
      <family val="1"/>
    </font>
    <font>
      <u/>
      <sz val="11"/>
      <color theme="1"/>
      <name val="Book Antiqua"/>
      <family val="1"/>
    </font>
    <font>
      <sz val="11"/>
      <color theme="1"/>
      <name val="Symbol"/>
      <family val="1"/>
      <charset val="2"/>
    </font>
    <font>
      <sz val="24"/>
      <color rgb="FF000000"/>
      <name val="Book Antiqua"/>
      <family val="1"/>
    </font>
    <font>
      <sz val="24"/>
      <color rgb="FF000000"/>
      <name val="Wingdings"/>
      <charset val="2"/>
    </font>
    <font>
      <b/>
      <sz val="24"/>
      <color theme="0"/>
      <name val="Book Antiqua"/>
      <family val="1"/>
    </font>
    <font>
      <b/>
      <sz val="24"/>
      <color rgb="FFC00000"/>
      <name val="Book Antiqua"/>
      <family val="1"/>
    </font>
    <font>
      <b/>
      <sz val="11"/>
      <name val="Book Antiqua"/>
      <family val="1"/>
    </font>
    <font>
      <u/>
      <sz val="11"/>
      <color theme="10"/>
      <name val="Calibri"/>
      <family val="2"/>
      <scheme val="minor"/>
    </font>
    <font>
      <sz val="16"/>
      <color theme="1"/>
      <name val="Book Antiqua"/>
      <family val="1"/>
    </font>
    <font>
      <u/>
      <sz val="16"/>
      <color theme="10"/>
      <name val="Calibri"/>
      <family val="2"/>
      <scheme val="minor"/>
    </font>
    <font>
      <sz val="16"/>
      <color rgb="FFFF0000"/>
      <name val="Book Antiqua"/>
      <family val="1"/>
    </font>
    <font>
      <u/>
      <sz val="24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0" fontId="3" fillId="5" borderId="5">
      <alignment wrapText="1"/>
    </xf>
    <xf numFmtId="0" fontId="3" fillId="5" borderId="5">
      <alignment horizontal="centerContinuous" wrapText="1"/>
    </xf>
    <xf numFmtId="44" fontId="4" fillId="0" borderId="0" applyFont="0" applyFill="0" applyBorder="0" applyAlignment="0" applyProtection="0"/>
    <xf numFmtId="165" fontId="5" fillId="0" borderId="0"/>
    <xf numFmtId="166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8" fillId="6" borderId="6">
      <alignment horizontal="left" indent="2"/>
    </xf>
    <xf numFmtId="0" fontId="4" fillId="7" borderId="5">
      <alignment horizontal="centerContinuous" wrapText="1"/>
    </xf>
    <xf numFmtId="0" fontId="4" fillId="0" borderId="0">
      <alignment wrapText="1"/>
    </xf>
    <xf numFmtId="0" fontId="4" fillId="8" borderId="5">
      <alignment horizontal="centerContinuous" wrapText="1"/>
    </xf>
    <xf numFmtId="0" fontId="1" fillId="0" borderId="0"/>
    <xf numFmtId="0" fontId="2" fillId="3" borderId="5">
      <alignment wrapText="1"/>
    </xf>
    <xf numFmtId="0" fontId="9" fillId="4" borderId="5">
      <alignment horizontal="centerContinuous" wrapText="1"/>
    </xf>
    <xf numFmtId="0" fontId="4" fillId="2" borderId="5" applyFont="0">
      <alignment horizontal="centerContinuous" wrapText="1"/>
    </xf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ill="1"/>
    <xf numFmtId="0" fontId="16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2" borderId="0" xfId="0" applyFont="1" applyFill="1" applyAlignment="1">
      <alignment horizontal="center"/>
    </xf>
    <xf numFmtId="0" fontId="10" fillId="11" borderId="0" xfId="0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8" fillId="9" borderId="0" xfId="0" applyFont="1" applyFill="1"/>
    <xf numFmtId="0" fontId="18" fillId="9" borderId="0" xfId="0" applyFont="1" applyFill="1" applyAlignment="1">
      <alignment horizontal="center"/>
    </xf>
    <xf numFmtId="2" fontId="18" fillId="3" borderId="0" xfId="0" applyNumberFormat="1" applyFont="1" applyFill="1" applyAlignment="1">
      <alignment horizontal="center"/>
    </xf>
    <xf numFmtId="0" fontId="18" fillId="10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0" fontId="0" fillId="12" borderId="10" xfId="0" applyFill="1" applyBorder="1"/>
    <xf numFmtId="9" fontId="21" fillId="12" borderId="3" xfId="17" applyFont="1" applyFill="1" applyBorder="1" applyAlignment="1">
      <alignment horizontal="left" vertical="center" readingOrder="1"/>
    </xf>
    <xf numFmtId="1" fontId="21" fillId="12" borderId="3" xfId="17" applyNumberFormat="1" applyFont="1" applyFill="1" applyBorder="1" applyAlignment="1">
      <alignment horizontal="center" vertical="center" readingOrder="1"/>
    </xf>
    <xf numFmtId="9" fontId="21" fillId="12" borderId="11" xfId="17" applyFont="1" applyFill="1" applyBorder="1" applyAlignment="1">
      <alignment horizontal="left" vertical="center" readingOrder="1"/>
    </xf>
    <xf numFmtId="0" fontId="0" fillId="12" borderId="9" xfId="0" applyFill="1" applyBorder="1"/>
    <xf numFmtId="9" fontId="21" fillId="12" borderId="0" xfId="17" applyFont="1" applyFill="1" applyBorder="1" applyAlignment="1">
      <alignment horizontal="center" vertical="center" readingOrder="1"/>
    </xf>
    <xf numFmtId="1" fontId="21" fillId="12" borderId="0" xfId="17" applyNumberFormat="1" applyFont="1" applyFill="1" applyBorder="1" applyAlignment="1">
      <alignment horizontal="center" vertical="center" readingOrder="1"/>
    </xf>
    <xf numFmtId="9" fontId="21" fillId="12" borderId="12" xfId="17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 readingOrder="1"/>
    </xf>
    <xf numFmtId="164" fontId="23" fillId="13" borderId="0" xfId="17" applyNumberFormat="1" applyFont="1" applyFill="1" applyAlignment="1">
      <alignment horizontal="center" vertical="center" readingOrder="1"/>
    </xf>
    <xf numFmtId="164" fontId="23" fillId="9" borderId="0" xfId="17" applyNumberFormat="1" applyFont="1" applyFill="1" applyAlignment="1">
      <alignment horizontal="center" vertical="center" readingOrder="1"/>
    </xf>
    <xf numFmtId="1" fontId="23" fillId="14" borderId="0" xfId="17" applyNumberFormat="1" applyFont="1" applyFill="1" applyAlignment="1">
      <alignment horizontal="center" vertical="center" readingOrder="1"/>
    </xf>
    <xf numFmtId="2" fontId="21" fillId="0" borderId="0" xfId="17" applyNumberFormat="1" applyFont="1" applyAlignment="1">
      <alignment horizontal="center" vertical="center" readingOrder="1"/>
    </xf>
    <xf numFmtId="1" fontId="21" fillId="0" borderId="0" xfId="17" applyNumberFormat="1" applyFont="1" applyAlignment="1">
      <alignment horizontal="center" vertical="center" readingOrder="1"/>
    </xf>
    <xf numFmtId="9" fontId="21" fillId="0" borderId="0" xfId="17" applyFont="1" applyAlignment="1">
      <alignment horizontal="center" vertical="center" readingOrder="1"/>
    </xf>
    <xf numFmtId="168" fontId="21" fillId="0" borderId="0" xfId="17" applyNumberFormat="1" applyFont="1" applyAlignment="1">
      <alignment horizontal="center" vertical="center" readingOrder="1"/>
    </xf>
    <xf numFmtId="0" fontId="0" fillId="12" borderId="2" xfId="0" applyFill="1" applyBorder="1"/>
    <xf numFmtId="9" fontId="21" fillId="12" borderId="1" xfId="17" applyFont="1" applyFill="1" applyBorder="1" applyAlignment="1">
      <alignment horizontal="center" vertical="center" readingOrder="1"/>
    </xf>
    <xf numFmtId="1" fontId="21" fillId="12" borderId="1" xfId="17" applyNumberFormat="1" applyFont="1" applyFill="1" applyBorder="1" applyAlignment="1">
      <alignment horizontal="center" vertical="center" readingOrder="1"/>
    </xf>
    <xf numFmtId="9" fontId="21" fillId="12" borderId="13" xfId="17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 indent="5" readingOrder="1"/>
    </xf>
    <xf numFmtId="1" fontId="23" fillId="13" borderId="0" xfId="17" applyNumberFormat="1" applyFont="1" applyFill="1" applyAlignment="1">
      <alignment horizontal="center" vertical="center" readingOrder="1"/>
    </xf>
    <xf numFmtId="1" fontId="23" fillId="9" borderId="0" xfId="17" applyNumberFormat="1" applyFont="1" applyFill="1" applyAlignment="1">
      <alignment horizontal="center" vertical="center" readingOrder="1"/>
    </xf>
    <xf numFmtId="0" fontId="24" fillId="0" borderId="0" xfId="0" applyFont="1" applyAlignment="1">
      <alignment horizontal="left" vertical="center" readingOrder="1"/>
    </xf>
    <xf numFmtId="0" fontId="18" fillId="0" borderId="0" xfId="0" applyFont="1" applyFill="1"/>
    <xf numFmtId="2" fontId="25" fillId="0" borderId="0" xfId="0" applyNumberFormat="1" applyFont="1" applyFill="1" applyAlignment="1">
      <alignment horizontal="center"/>
    </xf>
    <xf numFmtId="0" fontId="27" fillId="0" borderId="0" xfId="0" applyFont="1"/>
    <xf numFmtId="0" fontId="28" fillId="0" borderId="0" xfId="18" applyFont="1"/>
    <xf numFmtId="0" fontId="29" fillId="0" borderId="0" xfId="0" applyFont="1"/>
    <xf numFmtId="0" fontId="30" fillId="0" borderId="0" xfId="18" applyFont="1" applyAlignment="1">
      <alignment horizontal="left" vertical="center"/>
    </xf>
    <xf numFmtId="0" fontId="0" fillId="15" borderId="0" xfId="0" applyFill="1"/>
    <xf numFmtId="0" fontId="0" fillId="16" borderId="0" xfId="0" applyFill="1"/>
  </cellXfs>
  <cellStyles count="19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" xfId="18" builtinId="8"/>
    <cellStyle name="Hyperlink 2" xfId="6"/>
    <cellStyle name="LightYellowLabelCentered" xfId="15"/>
    <cellStyle name="Normal" xfId="0" builtinId="0"/>
    <cellStyle name="Normal 2" xfId="7"/>
    <cellStyle name="Normal 2 2" xfId="13"/>
    <cellStyle name="Percent" xfId="17" builtinId="5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Probability/S-3-Dist-Historical/Hisrorical-Pa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.MeanStdProbGroupData"/>
      <sheetName val="2b.UniformDiscrete"/>
      <sheetName val="2c.ContinousHistogra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cHD3CVqxNm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0qxtq66CbY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3" sqref="C3:C5"/>
    </sheetView>
  </sheetViews>
  <sheetFormatPr defaultRowHeight="15" x14ac:dyDescent="0.25"/>
  <cols>
    <col min="1" max="1" width="11" bestFit="1" customWidth="1"/>
    <col min="2" max="2" width="13.140625" bestFit="1" customWidth="1"/>
    <col min="3" max="3" width="12.28515625" bestFit="1" customWidth="1"/>
    <col min="4" max="4" width="12.42578125" bestFit="1" customWidth="1"/>
    <col min="5" max="5" width="13.7109375" bestFit="1" customWidth="1"/>
    <col min="6" max="7" width="14.7109375" bestFit="1" customWidth="1"/>
  </cols>
  <sheetData>
    <row r="1" spans="1:8" ht="17.25" thickBot="1" x14ac:dyDescent="0.35">
      <c r="A1" s="16" t="s">
        <v>0</v>
      </c>
      <c r="B1" s="10" t="s">
        <v>1</v>
      </c>
      <c r="C1" s="11" t="s">
        <v>2</v>
      </c>
      <c r="D1" s="1" t="s">
        <v>16</v>
      </c>
      <c r="E1" s="2" t="s">
        <v>9</v>
      </c>
      <c r="F1" s="3" t="s">
        <v>10</v>
      </c>
      <c r="H1" s="4"/>
    </row>
    <row r="2" spans="1:8" ht="16.5" x14ac:dyDescent="0.3">
      <c r="A2" s="16" t="s">
        <v>3</v>
      </c>
      <c r="B2" s="10">
        <v>21.6</v>
      </c>
      <c r="C2" s="11">
        <v>520</v>
      </c>
      <c r="D2" s="5">
        <f>B2*C2</f>
        <v>11232</v>
      </c>
      <c r="E2" s="2">
        <f>C2/$C$7</f>
        <v>0.32704402515723269</v>
      </c>
      <c r="F2" s="3">
        <f>B2*E2</f>
        <v>7.0641509433962266</v>
      </c>
      <c r="H2" s="4"/>
    </row>
    <row r="3" spans="1:8" ht="16.5" x14ac:dyDescent="0.3">
      <c r="A3" s="17" t="s">
        <v>4</v>
      </c>
      <c r="B3" s="12">
        <v>28.72</v>
      </c>
      <c r="C3" s="13">
        <v>230</v>
      </c>
      <c r="D3" s="5">
        <f>B3*C3</f>
        <v>6605.5999999999995</v>
      </c>
      <c r="E3" s="2">
        <f>C3/$C$7</f>
        <v>0.14465408805031446</v>
      </c>
      <c r="F3" s="3">
        <f>B3*E3</f>
        <v>4.1544654088050308</v>
      </c>
      <c r="H3" s="4"/>
    </row>
    <row r="4" spans="1:8" ht="16.5" x14ac:dyDescent="0.3">
      <c r="A4" s="17" t="s">
        <v>5</v>
      </c>
      <c r="B4" s="12">
        <v>11.8</v>
      </c>
      <c r="C4" s="13">
        <v>410</v>
      </c>
      <c r="D4" s="5">
        <f>B4*C4</f>
        <v>4838</v>
      </c>
      <c r="E4" s="2">
        <f>C4/$C$7</f>
        <v>0.25786163522012578</v>
      </c>
      <c r="F4" s="3">
        <f>B4*E4</f>
        <v>3.0427672955974843</v>
      </c>
      <c r="H4" s="4"/>
    </row>
    <row r="5" spans="1:8" ht="16.5" x14ac:dyDescent="0.3">
      <c r="A5" s="17" t="s">
        <v>6</v>
      </c>
      <c r="B5" s="12">
        <v>19.75</v>
      </c>
      <c r="C5" s="13">
        <v>270</v>
      </c>
      <c r="D5" s="5">
        <f>B5*C5</f>
        <v>5332.5</v>
      </c>
      <c r="E5" s="2">
        <f>C5/$C$7</f>
        <v>0.16981132075471697</v>
      </c>
      <c r="F5" s="3">
        <f>B5*E5</f>
        <v>3.3537735849056602</v>
      </c>
      <c r="H5" s="4"/>
    </row>
    <row r="6" spans="1:8" ht="16.5" x14ac:dyDescent="0.3">
      <c r="A6" s="17" t="s">
        <v>7</v>
      </c>
      <c r="B6" s="12">
        <v>24.16</v>
      </c>
      <c r="C6" s="13">
        <v>160</v>
      </c>
      <c r="D6" s="5">
        <f>B6*C6</f>
        <v>3865.6</v>
      </c>
      <c r="E6" s="2">
        <f>C6/$C$7</f>
        <v>0.10062893081761007</v>
      </c>
      <c r="F6" s="3">
        <f>B6*E6</f>
        <v>2.4311949685534593</v>
      </c>
      <c r="H6" s="4"/>
    </row>
    <row r="7" spans="1:8" ht="17.25" thickBot="1" x14ac:dyDescent="0.35">
      <c r="A7" s="18" t="s">
        <v>8</v>
      </c>
      <c r="B7" s="14"/>
      <c r="C7" s="15">
        <f>SUM(C2:C6)</f>
        <v>1590</v>
      </c>
      <c r="D7" s="5">
        <f>SUM(D2:D6)</f>
        <v>31873.699999999997</v>
      </c>
      <c r="E7" s="2">
        <f>SUM(E2:E6)</f>
        <v>1</v>
      </c>
      <c r="F7" s="1"/>
      <c r="H7" s="4"/>
    </row>
    <row r="8" spans="1:8" x14ac:dyDescent="0.25">
      <c r="A8" s="8"/>
      <c r="B8" s="8"/>
      <c r="C8" s="8" t="s">
        <v>15</v>
      </c>
      <c r="D8" s="6">
        <f>D7/C7</f>
        <v>20.046352201257861</v>
      </c>
      <c r="E8" s="19"/>
      <c r="F8" s="7">
        <f>SUM(F2:F6)</f>
        <v>20.046352201257861</v>
      </c>
    </row>
    <row r="9" spans="1:8" x14ac:dyDescent="0.25">
      <c r="C9" s="8"/>
      <c r="D9" s="1"/>
      <c r="E9" s="1"/>
      <c r="F9" s="9">
        <f>SUMPRODUCT(B2:B6,E2:E6)</f>
        <v>20.046352201257861</v>
      </c>
    </row>
    <row r="12" spans="1:8" ht="16.5" x14ac:dyDescent="0.3">
      <c r="C12" s="2"/>
    </row>
    <row r="13" spans="1:8" ht="16.5" x14ac:dyDescent="0.3">
      <c r="B13" s="2"/>
      <c r="C13" s="5"/>
    </row>
    <row r="14" spans="1:8" ht="16.5" x14ac:dyDescent="0.3">
      <c r="B14" s="5"/>
      <c r="C14" s="5"/>
    </row>
    <row r="15" spans="1:8" ht="16.5" x14ac:dyDescent="0.3">
      <c r="B15" s="5"/>
      <c r="C15" s="5"/>
    </row>
    <row r="16" spans="1:8" ht="16.5" x14ac:dyDescent="0.3">
      <c r="B16" s="5"/>
      <c r="C16" s="5"/>
    </row>
    <row r="17" spans="2:3" ht="16.5" x14ac:dyDescent="0.3">
      <c r="B17" s="5"/>
      <c r="C17" s="5"/>
    </row>
    <row r="18" spans="2:3" ht="16.5" x14ac:dyDescent="0.3">
      <c r="B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" x14ac:dyDescent="0.25"/>
  <sheetData>
    <row r="1" spans="1:3" x14ac:dyDescent="0.25">
      <c r="A1" t="s">
        <v>71</v>
      </c>
    </row>
    <row r="2" spans="1:3" x14ac:dyDescent="0.25">
      <c r="A2" t="s">
        <v>63</v>
      </c>
      <c r="B2" s="63" t="s">
        <v>64</v>
      </c>
      <c r="C2" s="62" t="s">
        <v>65</v>
      </c>
    </row>
    <row r="3" spans="1:3" x14ac:dyDescent="0.25">
      <c r="A3">
        <v>1</v>
      </c>
      <c r="B3" s="63">
        <f ca="1">INT((A3/AVERAGE($A$3:$A$12)*RANDBETWEEN(80,120)))</f>
        <v>14</v>
      </c>
      <c r="C3" s="62">
        <v>14</v>
      </c>
    </row>
    <row r="4" spans="1:3" x14ac:dyDescent="0.25">
      <c r="A4">
        <v>2</v>
      </c>
      <c r="B4" s="63">
        <f t="shared" ref="B4:B12" ca="1" si="0">INT((A4/AVERAGE($A$3:$A$12)*RANDBETWEEN(80,120)))</f>
        <v>38</v>
      </c>
      <c r="C4" s="62">
        <v>34</v>
      </c>
    </row>
    <row r="5" spans="1:3" x14ac:dyDescent="0.25">
      <c r="A5">
        <v>3</v>
      </c>
      <c r="B5" s="63">
        <f t="shared" ca="1" si="0"/>
        <v>65</v>
      </c>
      <c r="C5" s="62">
        <v>49</v>
      </c>
    </row>
    <row r="6" spans="1:3" x14ac:dyDescent="0.25">
      <c r="A6">
        <v>4</v>
      </c>
      <c r="B6" s="63">
        <f t="shared" ca="1" si="0"/>
        <v>63</v>
      </c>
      <c r="C6" s="62">
        <v>85</v>
      </c>
    </row>
    <row r="7" spans="1:3" x14ac:dyDescent="0.25">
      <c r="A7">
        <v>5</v>
      </c>
      <c r="B7" s="63">
        <f t="shared" ca="1" si="0"/>
        <v>84</v>
      </c>
      <c r="C7" s="62">
        <v>93</v>
      </c>
    </row>
    <row r="8" spans="1:3" x14ac:dyDescent="0.25">
      <c r="A8">
        <v>6</v>
      </c>
      <c r="B8" s="63">
        <f t="shared" ca="1" si="0"/>
        <v>115</v>
      </c>
      <c r="C8" s="62">
        <v>108</v>
      </c>
    </row>
    <row r="9" spans="1:3" x14ac:dyDescent="0.25">
      <c r="A9">
        <v>7</v>
      </c>
      <c r="B9" s="63">
        <f t="shared" ca="1" si="0"/>
        <v>147</v>
      </c>
      <c r="C9" s="62">
        <v>115</v>
      </c>
    </row>
    <row r="10" spans="1:3" x14ac:dyDescent="0.25">
      <c r="A10">
        <v>8</v>
      </c>
      <c r="B10" s="63">
        <f t="shared" ca="1" si="0"/>
        <v>149</v>
      </c>
      <c r="C10" s="62">
        <v>160</v>
      </c>
    </row>
    <row r="11" spans="1:3" x14ac:dyDescent="0.25">
      <c r="A11">
        <v>9</v>
      </c>
      <c r="B11" s="63">
        <f t="shared" ca="1" si="0"/>
        <v>168</v>
      </c>
      <c r="C11" s="62">
        <v>181</v>
      </c>
    </row>
    <row r="12" spans="1:3" x14ac:dyDescent="0.25">
      <c r="A12">
        <v>10</v>
      </c>
      <c r="B12" s="63">
        <f t="shared" ca="1" si="0"/>
        <v>145</v>
      </c>
      <c r="C12" s="62">
        <v>158</v>
      </c>
    </row>
    <row r="14" spans="1:3" x14ac:dyDescent="0.25">
      <c r="A14" t="s">
        <v>68</v>
      </c>
    </row>
    <row r="15" spans="1:3" x14ac:dyDescent="0.25">
      <c r="A15" t="s">
        <v>69</v>
      </c>
    </row>
    <row r="16" spans="1:3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8"/>
  <sheetViews>
    <sheetView zoomScale="57" zoomScaleNormal="57" workbookViewId="0">
      <selection activeCell="Q8" sqref="Q8"/>
    </sheetView>
  </sheetViews>
  <sheetFormatPr defaultRowHeight="15" x14ac:dyDescent="0.25"/>
  <cols>
    <col min="3" max="3" width="10.140625" bestFit="1" customWidth="1"/>
    <col min="5" max="5" width="14.7109375" bestFit="1" customWidth="1"/>
    <col min="7" max="7" width="18.28515625" customWidth="1"/>
    <col min="9" max="9" width="11.85546875" bestFit="1" customWidth="1"/>
    <col min="10" max="10" width="13" customWidth="1"/>
    <col min="11" max="11" width="13.42578125" customWidth="1"/>
    <col min="12" max="12" width="9.5703125" bestFit="1" customWidth="1"/>
    <col min="16" max="16" width="14.85546875" customWidth="1"/>
    <col min="22" max="22" width="11.85546875" customWidth="1"/>
    <col min="26" max="26" width="1.7109375" customWidth="1"/>
  </cols>
  <sheetData>
    <row r="1" spans="1:18" ht="72" customHeight="1" x14ac:dyDescent="0.25">
      <c r="A1" s="55" t="s">
        <v>57</v>
      </c>
      <c r="G1" s="61" t="s">
        <v>62</v>
      </c>
    </row>
    <row r="2" spans="1:18" ht="31.5" x14ac:dyDescent="0.25">
      <c r="A2" s="40" t="s">
        <v>55</v>
      </c>
    </row>
    <row r="3" spans="1:18" ht="31.5" x14ac:dyDescent="0.25">
      <c r="A3" s="40" t="s">
        <v>56</v>
      </c>
    </row>
    <row r="4" spans="1:18" ht="31.5" x14ac:dyDescent="0.25">
      <c r="A4" s="40" t="s">
        <v>54</v>
      </c>
    </row>
    <row r="5" spans="1:18" ht="31.5" x14ac:dyDescent="0.25">
      <c r="A5" s="40" t="s">
        <v>53</v>
      </c>
    </row>
    <row r="7" spans="1:18" ht="31.5" x14ac:dyDescent="0.25">
      <c r="A7" s="40" t="s">
        <v>46</v>
      </c>
      <c r="E7" s="46">
        <v>0.1</v>
      </c>
      <c r="F7" s="45">
        <v>80</v>
      </c>
      <c r="G7" s="45">
        <f>E7*F7</f>
        <v>8</v>
      </c>
    </row>
    <row r="8" spans="1:18" ht="31.5" x14ac:dyDescent="0.25">
      <c r="A8" s="40" t="s">
        <v>44</v>
      </c>
      <c r="D8" s="40"/>
      <c r="E8" s="46">
        <v>0.3</v>
      </c>
      <c r="F8" s="45">
        <v>90</v>
      </c>
      <c r="G8" s="45">
        <f>E8*F8</f>
        <v>27</v>
      </c>
    </row>
    <row r="9" spans="1:18" ht="31.5" x14ac:dyDescent="0.25">
      <c r="A9" s="40" t="s">
        <v>42</v>
      </c>
      <c r="E9" s="46">
        <v>0.2</v>
      </c>
      <c r="F9" s="45">
        <v>90</v>
      </c>
      <c r="G9" s="45">
        <f>E9*F9</f>
        <v>18</v>
      </c>
    </row>
    <row r="10" spans="1:18" ht="31.5" x14ac:dyDescent="0.25">
      <c r="A10" s="40" t="s">
        <v>40</v>
      </c>
      <c r="E10" s="46">
        <v>0.4</v>
      </c>
      <c r="F10" s="45">
        <v>70</v>
      </c>
      <c r="G10" s="45">
        <f>E10*F10</f>
        <v>28</v>
      </c>
    </row>
    <row r="11" spans="1:18" ht="31.5" x14ac:dyDescent="0.25">
      <c r="A11" s="40"/>
      <c r="E11" s="46"/>
      <c r="F11" s="45"/>
      <c r="G11" s="54">
        <f>SUM(G7:G10)</f>
        <v>81</v>
      </c>
      <c r="H11" s="53">
        <f>SUMPRODUCT(E7:E10,F7:F10)</f>
        <v>81</v>
      </c>
    </row>
    <row r="12" spans="1:18" ht="31.5" x14ac:dyDescent="0.25">
      <c r="A12" s="52"/>
    </row>
    <row r="13" spans="1:18" ht="31.5" x14ac:dyDescent="0.25">
      <c r="A13" s="40" t="s">
        <v>52</v>
      </c>
    </row>
    <row r="14" spans="1:18" ht="31.5" x14ac:dyDescent="0.25">
      <c r="A14" s="40" t="s">
        <v>51</v>
      </c>
    </row>
    <row r="15" spans="1:18" ht="32.25" thickBot="1" x14ac:dyDescent="0.3">
      <c r="A15" s="40" t="s">
        <v>50</v>
      </c>
    </row>
    <row r="16" spans="1:18" ht="31.5" x14ac:dyDescent="0.25">
      <c r="A16" s="40" t="s">
        <v>49</v>
      </c>
      <c r="O16" s="51" t="s">
        <v>48</v>
      </c>
      <c r="P16" s="50">
        <v>0</v>
      </c>
      <c r="Q16" s="49" t="str">
        <f t="shared" ref="Q16:Q28" si="0">O16</f>
        <v>F</v>
      </c>
      <c r="R16" s="48"/>
    </row>
    <row r="17" spans="1:18" ht="31.5" x14ac:dyDescent="0.25">
      <c r="O17" s="39" t="s">
        <v>47</v>
      </c>
      <c r="P17" s="38">
        <v>60</v>
      </c>
      <c r="Q17" s="37" t="str">
        <f t="shared" si="0"/>
        <v>D-</v>
      </c>
      <c r="R17" s="36"/>
    </row>
    <row r="18" spans="1:18" ht="31.5" x14ac:dyDescent="0.25">
      <c r="A18" s="40" t="s">
        <v>46</v>
      </c>
      <c r="E18" s="46">
        <v>0.1</v>
      </c>
      <c r="F18" s="45">
        <v>80</v>
      </c>
      <c r="G18" s="45">
        <f>E18*F18</f>
        <v>8</v>
      </c>
      <c r="J18" s="47">
        <f>E18/SUM($E$18:$E$20)</f>
        <v>0.16666666666666666</v>
      </c>
      <c r="K18" s="44">
        <f>F18*J18</f>
        <v>13.333333333333332</v>
      </c>
      <c r="O18" s="39" t="s">
        <v>45</v>
      </c>
      <c r="P18" s="38">
        <v>63</v>
      </c>
      <c r="Q18" s="37" t="str">
        <f t="shared" si="0"/>
        <v>D</v>
      </c>
      <c r="R18" s="36"/>
    </row>
    <row r="19" spans="1:18" ht="31.5" x14ac:dyDescent="0.25">
      <c r="A19" s="40" t="s">
        <v>44</v>
      </c>
      <c r="D19" s="40"/>
      <c r="E19" s="46">
        <v>0.3</v>
      </c>
      <c r="F19" s="45">
        <v>90</v>
      </c>
      <c r="G19" s="45">
        <f>E19*F19</f>
        <v>27</v>
      </c>
      <c r="J19" s="47">
        <f>E19/SUM($E$18:$E$20)</f>
        <v>0.49999999999999989</v>
      </c>
      <c r="K19" s="44">
        <f>F19*J19</f>
        <v>44.999999999999993</v>
      </c>
      <c r="O19" s="39" t="s">
        <v>43</v>
      </c>
      <c r="P19" s="38">
        <v>67</v>
      </c>
      <c r="Q19" s="37" t="str">
        <f t="shared" si="0"/>
        <v>D+</v>
      </c>
      <c r="R19" s="36"/>
    </row>
    <row r="20" spans="1:18" ht="31.5" x14ac:dyDescent="0.25">
      <c r="A20" s="40" t="s">
        <v>42</v>
      </c>
      <c r="E20" s="46">
        <v>0.2</v>
      </c>
      <c r="F20" s="45">
        <v>90</v>
      </c>
      <c r="G20" s="45">
        <f>E20*F20</f>
        <v>18</v>
      </c>
      <c r="J20" s="47">
        <f>E20/SUM($E$18:$E$20)</f>
        <v>0.33333333333333331</v>
      </c>
      <c r="K20" s="44">
        <f>F20*J20</f>
        <v>30</v>
      </c>
      <c r="O20" s="39" t="s">
        <v>41</v>
      </c>
      <c r="P20" s="38">
        <v>70</v>
      </c>
      <c r="Q20" s="37" t="str">
        <f t="shared" si="0"/>
        <v>C-</v>
      </c>
      <c r="R20" s="36"/>
    </row>
    <row r="21" spans="1:18" ht="31.5" x14ac:dyDescent="0.25">
      <c r="A21" s="40" t="s">
        <v>40</v>
      </c>
      <c r="E21" s="46">
        <v>0.4</v>
      </c>
      <c r="F21" s="45"/>
      <c r="G21" s="45"/>
      <c r="H21" s="45">
        <f>SUMPRODUCT(E18:E20,F18:F20)</f>
        <v>53</v>
      </c>
      <c r="I21" s="44">
        <f>H21/SUM(E18:E20)</f>
        <v>88.333333333333314</v>
      </c>
      <c r="K21" s="42">
        <f>SUM(K17:K20)</f>
        <v>88.333333333333329</v>
      </c>
      <c r="L21" s="41">
        <f>SUMPRODUCT(J18:J20,F18:F20)</f>
        <v>88.333333333333329</v>
      </c>
      <c r="M21" s="43" t="str">
        <f>VLOOKUP(L21,P16:Q28,2)</f>
        <v>A-</v>
      </c>
      <c r="O21" s="39" t="s">
        <v>39</v>
      </c>
      <c r="P21" s="38">
        <v>73</v>
      </c>
      <c r="Q21" s="37" t="str">
        <f t="shared" si="0"/>
        <v>C</v>
      </c>
      <c r="R21" s="36"/>
    </row>
    <row r="22" spans="1:18" ht="31.5" x14ac:dyDescent="0.25">
      <c r="O22" s="39" t="s">
        <v>38</v>
      </c>
      <c r="P22" s="38">
        <v>77</v>
      </c>
      <c r="Q22" s="37" t="str">
        <f t="shared" si="0"/>
        <v>C+</v>
      </c>
      <c r="R22" s="36"/>
    </row>
    <row r="23" spans="1:18" ht="31.5" x14ac:dyDescent="0.25">
      <c r="A23" s="40" t="s">
        <v>37</v>
      </c>
      <c r="O23" s="39" t="s">
        <v>36</v>
      </c>
      <c r="P23" s="38">
        <v>80</v>
      </c>
      <c r="Q23" s="37" t="str">
        <f t="shared" si="0"/>
        <v>B-</v>
      </c>
      <c r="R23" s="36"/>
    </row>
    <row r="24" spans="1:18" ht="31.5" x14ac:dyDescent="0.25">
      <c r="A24" s="40" t="s">
        <v>35</v>
      </c>
      <c r="O24" s="39" t="s">
        <v>34</v>
      </c>
      <c r="P24" s="38">
        <v>82</v>
      </c>
      <c r="Q24" s="37" t="str">
        <f t="shared" si="0"/>
        <v>B</v>
      </c>
      <c r="R24" s="36"/>
    </row>
    <row r="25" spans="1:18" ht="31.5" x14ac:dyDescent="0.25">
      <c r="O25" s="39" t="s">
        <v>33</v>
      </c>
      <c r="P25" s="38">
        <v>86</v>
      </c>
      <c r="Q25" s="37" t="str">
        <f t="shared" si="0"/>
        <v>B+</v>
      </c>
      <c r="R25" s="36"/>
    </row>
    <row r="26" spans="1:18" ht="31.5" x14ac:dyDescent="0.25">
      <c r="C26" s="42">
        <f>P25-H21</f>
        <v>33</v>
      </c>
      <c r="E26" s="40" t="s">
        <v>32</v>
      </c>
      <c r="O26" s="39" t="s">
        <v>31</v>
      </c>
      <c r="P26" s="38">
        <v>88</v>
      </c>
      <c r="Q26" s="37" t="str">
        <f t="shared" si="0"/>
        <v>A-</v>
      </c>
      <c r="R26" s="36"/>
    </row>
    <row r="27" spans="1:18" ht="31.5" x14ac:dyDescent="0.25">
      <c r="C27" s="41">
        <f>C26/E21</f>
        <v>82.5</v>
      </c>
      <c r="E27" s="40" t="s">
        <v>30</v>
      </c>
      <c r="O27" s="39" t="s">
        <v>29</v>
      </c>
      <c r="P27" s="38">
        <v>92</v>
      </c>
      <c r="Q27" s="37" t="str">
        <f t="shared" si="0"/>
        <v>A</v>
      </c>
      <c r="R27" s="36"/>
    </row>
    <row r="28" spans="1:18" ht="32.25" thickBot="1" x14ac:dyDescent="0.3">
      <c r="O28" s="35" t="s">
        <v>28</v>
      </c>
      <c r="P28" s="34">
        <v>101</v>
      </c>
      <c r="Q28" s="33" t="str">
        <f t="shared" si="0"/>
        <v>Nothing</v>
      </c>
      <c r="R28" s="32"/>
    </row>
  </sheetData>
  <hyperlinks>
    <hyperlink ref="G1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160" zoomScaleNormal="160" workbookViewId="0">
      <selection activeCell="G10" sqref="G10"/>
    </sheetView>
  </sheetViews>
  <sheetFormatPr defaultColWidth="9.140625" defaultRowHeight="16.5" x14ac:dyDescent="0.3"/>
  <cols>
    <col min="1" max="1" width="14.28515625" style="21" bestFit="1" customWidth="1"/>
    <col min="2" max="2" width="10.7109375" style="21" bestFit="1" customWidth="1"/>
    <col min="3" max="3" width="9.28515625" style="21" bestFit="1" customWidth="1"/>
    <col min="4" max="4" width="13.85546875" style="21" customWidth="1"/>
    <col min="5" max="5" width="9.28515625" style="21" bestFit="1" customWidth="1"/>
    <col min="6" max="16384" width="9.140625" style="21"/>
  </cols>
  <sheetData>
    <row r="1" spans="1:5" ht="18.75" customHeight="1" x14ac:dyDescent="0.3">
      <c r="A1" s="20" t="s">
        <v>17</v>
      </c>
      <c r="B1" s="20" t="s">
        <v>18</v>
      </c>
    </row>
    <row r="2" spans="1:5" ht="18.75" customHeight="1" x14ac:dyDescent="0.3">
      <c r="A2" s="20" t="s">
        <v>19</v>
      </c>
      <c r="B2" s="20" t="s">
        <v>20</v>
      </c>
      <c r="C2" s="20" t="s">
        <v>21</v>
      </c>
      <c r="D2" s="20" t="s">
        <v>24</v>
      </c>
      <c r="E2" s="20" t="s">
        <v>23</v>
      </c>
    </row>
    <row r="3" spans="1:5" x14ac:dyDescent="0.3">
      <c r="A3" s="22">
        <v>0</v>
      </c>
      <c r="B3" s="23">
        <v>0.05</v>
      </c>
      <c r="C3" s="20">
        <f>A3*B3</f>
        <v>0</v>
      </c>
      <c r="D3" s="20">
        <f>(A3-$C$9)^2</f>
        <v>9.6099999999999959</v>
      </c>
      <c r="E3" s="20">
        <f>B3*D3</f>
        <v>0.48049999999999982</v>
      </c>
    </row>
    <row r="4" spans="1:5" x14ac:dyDescent="0.3">
      <c r="A4" s="22">
        <v>1</v>
      </c>
      <c r="B4" s="23">
        <v>0.1</v>
      </c>
      <c r="C4" s="20">
        <f t="shared" ref="C4:C8" si="0">A4*B4</f>
        <v>0.1</v>
      </c>
      <c r="D4" s="20">
        <f t="shared" ref="D4:D8" si="1">(A4-$C$9)^2</f>
        <v>4.4099999999999966</v>
      </c>
      <c r="E4" s="20">
        <f t="shared" ref="E4:E8" si="2">B4*D4</f>
        <v>0.44099999999999967</v>
      </c>
    </row>
    <row r="5" spans="1:5" x14ac:dyDescent="0.3">
      <c r="A5" s="22">
        <v>2</v>
      </c>
      <c r="B5" s="23">
        <v>0.15</v>
      </c>
      <c r="C5" s="20">
        <f t="shared" si="0"/>
        <v>0.3</v>
      </c>
      <c r="D5" s="20">
        <f t="shared" si="1"/>
        <v>1.2099999999999982</v>
      </c>
      <c r="E5" s="20">
        <f t="shared" si="2"/>
        <v>0.18149999999999972</v>
      </c>
    </row>
    <row r="6" spans="1:5" x14ac:dyDescent="0.3">
      <c r="A6" s="22">
        <v>3</v>
      </c>
      <c r="B6" s="23">
        <v>0.25</v>
      </c>
      <c r="C6" s="20">
        <f t="shared" si="0"/>
        <v>0.75</v>
      </c>
      <c r="D6" s="20">
        <f t="shared" si="1"/>
        <v>9.9999999999998406E-3</v>
      </c>
      <c r="E6" s="20">
        <f t="shared" si="2"/>
        <v>2.4999999999999602E-3</v>
      </c>
    </row>
    <row r="7" spans="1:5" x14ac:dyDescent="0.3">
      <c r="A7" s="22">
        <v>4</v>
      </c>
      <c r="B7" s="23">
        <v>0.3</v>
      </c>
      <c r="C7" s="20">
        <f t="shared" si="0"/>
        <v>1.2</v>
      </c>
      <c r="D7" s="20">
        <f t="shared" si="1"/>
        <v>0.81000000000000139</v>
      </c>
      <c r="E7" s="20">
        <f t="shared" si="2"/>
        <v>0.24300000000000041</v>
      </c>
    </row>
    <row r="8" spans="1:5" x14ac:dyDescent="0.3">
      <c r="A8" s="22">
        <v>5</v>
      </c>
      <c r="B8" s="23">
        <f>1-SUM(B3:B7)</f>
        <v>0.14999999999999991</v>
      </c>
      <c r="C8" s="20">
        <f t="shared" si="0"/>
        <v>0.74999999999999956</v>
      </c>
      <c r="D8" s="20">
        <f t="shared" si="1"/>
        <v>3.610000000000003</v>
      </c>
      <c r="E8" s="20">
        <f t="shared" si="2"/>
        <v>0.54150000000000009</v>
      </c>
    </row>
    <row r="9" spans="1:5" x14ac:dyDescent="0.3">
      <c r="B9" s="21" t="s">
        <v>25</v>
      </c>
      <c r="C9" s="20">
        <f>SUM(C3:C8)</f>
        <v>3.0999999999999992</v>
      </c>
      <c r="E9" s="24">
        <f>SUM(E3:E8)</f>
        <v>1.8899999999999997</v>
      </c>
    </row>
    <row r="10" spans="1:5" x14ac:dyDescent="0.3">
      <c r="D10" s="25" t="s">
        <v>22</v>
      </c>
      <c r="E10" s="21">
        <f>SQRT(E9)</f>
        <v>1.3747727084867518</v>
      </c>
    </row>
    <row r="12" spans="1:5" ht="18" x14ac:dyDescent="0.3">
      <c r="D12" s="21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R12" sqref="R12"/>
    </sheetView>
  </sheetViews>
  <sheetFormatPr defaultColWidth="9.140625" defaultRowHeight="16.5" x14ac:dyDescent="0.3"/>
  <cols>
    <col min="1" max="11" width="9.28515625" style="21" bestFit="1" customWidth="1"/>
    <col min="12" max="13" width="9.140625" style="21"/>
    <col min="14" max="15" width="9.28515625" style="21" bestFit="1" customWidth="1"/>
    <col min="16" max="16" width="9.5703125" style="21" bestFit="1" customWidth="1"/>
    <col min="17" max="16384" width="9.140625" style="21"/>
  </cols>
  <sheetData>
    <row r="1" spans="1:10" s="58" customFormat="1" ht="21" x14ac:dyDescent="0.35">
      <c r="A1" s="60" t="s">
        <v>61</v>
      </c>
      <c r="B1" s="60"/>
      <c r="C1" s="60"/>
      <c r="D1" s="60"/>
      <c r="E1" s="59" t="s">
        <v>60</v>
      </c>
    </row>
    <row r="3" spans="1:10" x14ac:dyDescent="0.3">
      <c r="A3" s="26" t="s">
        <v>13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3">
      <c r="A4" s="27">
        <f ca="1">INT(10*_xlfn.NORM.INV(RAND(),500,200))</f>
        <v>4311</v>
      </c>
      <c r="B4" s="27">
        <f t="shared" ref="B4:J10" ca="1" si="0">INT(10*_xlfn.NORM.INV(RAND(),500,200))</f>
        <v>4470</v>
      </c>
      <c r="C4" s="27">
        <f t="shared" ca="1" si="0"/>
        <v>5156</v>
      </c>
      <c r="D4" s="27">
        <f t="shared" ca="1" si="0"/>
        <v>7651</v>
      </c>
      <c r="E4" s="27">
        <f t="shared" ca="1" si="0"/>
        <v>2304</v>
      </c>
      <c r="F4" s="27">
        <f t="shared" ca="1" si="0"/>
        <v>1881</v>
      </c>
      <c r="G4" s="27">
        <f t="shared" ca="1" si="0"/>
        <v>4135</v>
      </c>
      <c r="H4" s="27">
        <f t="shared" ca="1" si="0"/>
        <v>4402</v>
      </c>
      <c r="I4" s="27">
        <f t="shared" ca="1" si="0"/>
        <v>4450</v>
      </c>
      <c r="J4" s="27">
        <f t="shared" ca="1" si="0"/>
        <v>4974</v>
      </c>
    </row>
    <row r="5" spans="1:10" x14ac:dyDescent="0.3">
      <c r="A5" s="27">
        <f t="shared" ref="A5:A10" ca="1" si="1">INT(10*_xlfn.NORM.INV(RAND(),500,200))</f>
        <v>5885</v>
      </c>
      <c r="B5" s="27">
        <f t="shared" ca="1" si="0"/>
        <v>6165</v>
      </c>
      <c r="C5" s="27">
        <f t="shared" ca="1" si="0"/>
        <v>9061</v>
      </c>
      <c r="D5" s="27">
        <f t="shared" ca="1" si="0"/>
        <v>4918</v>
      </c>
      <c r="E5" s="27">
        <f t="shared" ca="1" si="0"/>
        <v>3445</v>
      </c>
      <c r="F5" s="27">
        <f t="shared" ca="1" si="0"/>
        <v>1317</v>
      </c>
      <c r="G5" s="27">
        <f t="shared" ca="1" si="0"/>
        <v>7967</v>
      </c>
      <c r="H5" s="27">
        <f t="shared" ca="1" si="0"/>
        <v>6757</v>
      </c>
      <c r="I5" s="27">
        <f t="shared" ca="1" si="0"/>
        <v>3477</v>
      </c>
      <c r="J5" s="27">
        <f t="shared" ca="1" si="0"/>
        <v>5860</v>
      </c>
    </row>
    <row r="6" spans="1:10" x14ac:dyDescent="0.3">
      <c r="A6" s="27">
        <f t="shared" ca="1" si="1"/>
        <v>3669</v>
      </c>
      <c r="B6" s="27">
        <f t="shared" ca="1" si="0"/>
        <v>3844</v>
      </c>
      <c r="C6" s="27">
        <f t="shared" ca="1" si="0"/>
        <v>6623</v>
      </c>
      <c r="D6" s="27">
        <f t="shared" ca="1" si="0"/>
        <v>1676</v>
      </c>
      <c r="E6" s="27">
        <f t="shared" ca="1" si="0"/>
        <v>3825</v>
      </c>
      <c r="F6" s="27">
        <f t="shared" ca="1" si="0"/>
        <v>3789</v>
      </c>
      <c r="G6" s="27">
        <f t="shared" ca="1" si="0"/>
        <v>6380</v>
      </c>
      <c r="H6" s="27">
        <f t="shared" ca="1" si="0"/>
        <v>3071</v>
      </c>
      <c r="I6" s="27">
        <f t="shared" ca="1" si="0"/>
        <v>4579</v>
      </c>
      <c r="J6" s="27">
        <f t="shared" ca="1" si="0"/>
        <v>4941</v>
      </c>
    </row>
    <row r="7" spans="1:10" x14ac:dyDescent="0.3">
      <c r="A7" s="27">
        <f t="shared" ca="1" si="1"/>
        <v>564</v>
      </c>
      <c r="B7" s="27">
        <f t="shared" ca="1" si="0"/>
        <v>1438</v>
      </c>
      <c r="C7" s="27">
        <f t="shared" ca="1" si="0"/>
        <v>9552</v>
      </c>
      <c r="D7" s="27">
        <f t="shared" ca="1" si="0"/>
        <v>5929</v>
      </c>
      <c r="E7" s="27">
        <f t="shared" ca="1" si="0"/>
        <v>5414</v>
      </c>
      <c r="F7" s="27">
        <f t="shared" ca="1" si="0"/>
        <v>3334</v>
      </c>
      <c r="G7" s="27">
        <f t="shared" ca="1" si="0"/>
        <v>1444</v>
      </c>
      <c r="H7" s="27">
        <f t="shared" ca="1" si="0"/>
        <v>6567</v>
      </c>
      <c r="I7" s="27">
        <f t="shared" ca="1" si="0"/>
        <v>6797</v>
      </c>
      <c r="J7" s="27">
        <f t="shared" ca="1" si="0"/>
        <v>6850</v>
      </c>
    </row>
    <row r="8" spans="1:10" x14ac:dyDescent="0.3">
      <c r="A8" s="27">
        <f t="shared" ca="1" si="1"/>
        <v>5609</v>
      </c>
      <c r="B8" s="27">
        <f t="shared" ca="1" si="0"/>
        <v>6612</v>
      </c>
      <c r="C8" s="27">
        <f t="shared" ca="1" si="0"/>
        <v>4275</v>
      </c>
      <c r="D8" s="27">
        <f t="shared" ca="1" si="0"/>
        <v>5059</v>
      </c>
      <c r="E8" s="27">
        <f t="shared" ca="1" si="0"/>
        <v>5012</v>
      </c>
      <c r="F8" s="27">
        <f t="shared" ca="1" si="0"/>
        <v>2377</v>
      </c>
      <c r="G8" s="27">
        <f t="shared" ca="1" si="0"/>
        <v>4182</v>
      </c>
      <c r="H8" s="27">
        <f t="shared" ca="1" si="0"/>
        <v>566</v>
      </c>
      <c r="I8" s="27">
        <f t="shared" ca="1" si="0"/>
        <v>3193</v>
      </c>
      <c r="J8" s="27">
        <f t="shared" ca="1" si="0"/>
        <v>7541</v>
      </c>
    </row>
    <row r="9" spans="1:10" x14ac:dyDescent="0.3">
      <c r="A9" s="27">
        <f t="shared" ca="1" si="1"/>
        <v>4816</v>
      </c>
      <c r="B9" s="27">
        <f t="shared" ca="1" si="0"/>
        <v>3471</v>
      </c>
      <c r="C9" s="27">
        <f t="shared" ca="1" si="0"/>
        <v>6873</v>
      </c>
      <c r="D9" s="27">
        <f t="shared" ca="1" si="0"/>
        <v>3796</v>
      </c>
      <c r="E9" s="27">
        <f t="shared" ca="1" si="0"/>
        <v>7019</v>
      </c>
      <c r="F9" s="27">
        <f t="shared" ca="1" si="0"/>
        <v>5785</v>
      </c>
      <c r="G9" s="27">
        <f t="shared" ca="1" si="0"/>
        <v>4942</v>
      </c>
      <c r="H9" s="27">
        <f t="shared" ca="1" si="0"/>
        <v>5120</v>
      </c>
      <c r="I9" s="27">
        <f t="shared" ca="1" si="0"/>
        <v>6755</v>
      </c>
      <c r="J9" s="27">
        <f t="shared" ca="1" si="0"/>
        <v>4199</v>
      </c>
    </row>
    <row r="10" spans="1:10" x14ac:dyDescent="0.3">
      <c r="A10" s="27">
        <f t="shared" ca="1" si="1"/>
        <v>3184</v>
      </c>
      <c r="B10" s="27">
        <f t="shared" ca="1" si="0"/>
        <v>6925</v>
      </c>
      <c r="C10" s="27">
        <f t="shared" ca="1" si="0"/>
        <v>2501</v>
      </c>
      <c r="D10" s="27">
        <f t="shared" ca="1" si="0"/>
        <v>4548</v>
      </c>
      <c r="E10" s="27">
        <f t="shared" ca="1" si="0"/>
        <v>5190</v>
      </c>
      <c r="F10" s="27">
        <f t="shared" ca="1" si="0"/>
        <v>4469</v>
      </c>
      <c r="G10" s="27">
        <f t="shared" ca="1" si="0"/>
        <v>5474</v>
      </c>
      <c r="H10" s="27">
        <f t="shared" ca="1" si="0"/>
        <v>5338</v>
      </c>
      <c r="I10" s="27">
        <f t="shared" ca="1" si="0"/>
        <v>4428</v>
      </c>
      <c r="J10" s="27">
        <f t="shared" ca="1" si="0"/>
        <v>7108</v>
      </c>
    </row>
    <row r="11" spans="1:10" x14ac:dyDescent="0.3">
      <c r="A11" s="27" t="s">
        <v>11</v>
      </c>
      <c r="B11" s="27">
        <f ca="1">AVERAGE(A4:J10)</f>
        <v>4789.1285714285714</v>
      </c>
      <c r="C11" s="27" t="s">
        <v>12</v>
      </c>
      <c r="D11" s="27">
        <f ca="1">_xlfn.STDEV.S(A4:J10)</f>
        <v>1910.4475226639966</v>
      </c>
    </row>
    <row r="12" spans="1:10" customFormat="1" ht="15" x14ac:dyDescent="0.25"/>
    <row r="13" spans="1:10" customFormat="1" ht="15" x14ac:dyDescent="0.25">
      <c r="A13">
        <f ca="1">A4-$B$11</f>
        <v>-478.12857142857138</v>
      </c>
      <c r="B13">
        <f t="shared" ref="B13:J13" ca="1" si="2">B4-$B$11</f>
        <v>-319.12857142857138</v>
      </c>
      <c r="C13">
        <f t="shared" ca="1" si="2"/>
        <v>366.87142857142862</v>
      </c>
      <c r="D13">
        <f t="shared" ca="1" si="2"/>
        <v>2861.8714285714286</v>
      </c>
      <c r="E13">
        <f t="shared" ca="1" si="2"/>
        <v>-2485.1285714285714</v>
      </c>
      <c r="F13">
        <f t="shared" ca="1" si="2"/>
        <v>-2908.1285714285714</v>
      </c>
      <c r="G13">
        <f t="shared" ca="1" si="2"/>
        <v>-654.12857142857138</v>
      </c>
      <c r="H13">
        <f t="shared" ca="1" si="2"/>
        <v>-387.12857142857138</v>
      </c>
      <c r="I13">
        <f t="shared" ca="1" si="2"/>
        <v>-339.12857142857138</v>
      </c>
      <c r="J13">
        <f t="shared" ca="1" si="2"/>
        <v>184.87142857142862</v>
      </c>
    </row>
    <row r="14" spans="1:10" customFormat="1" ht="15" x14ac:dyDescent="0.25">
      <c r="A14">
        <f t="shared" ref="A14:J14" ca="1" si="3">A5-$B$11</f>
        <v>1095.8714285714286</v>
      </c>
      <c r="B14">
        <f t="shared" ca="1" si="3"/>
        <v>1375.8714285714286</v>
      </c>
      <c r="C14">
        <f t="shared" ca="1" si="3"/>
        <v>4271.8714285714286</v>
      </c>
      <c r="D14">
        <f t="shared" ca="1" si="3"/>
        <v>128.87142857142862</v>
      </c>
      <c r="E14">
        <f t="shared" ca="1" si="3"/>
        <v>-1344.1285714285714</v>
      </c>
      <c r="F14">
        <f t="shared" ca="1" si="3"/>
        <v>-3472.1285714285714</v>
      </c>
      <c r="G14">
        <f t="shared" ca="1" si="3"/>
        <v>3177.8714285714286</v>
      </c>
      <c r="H14">
        <f t="shared" ca="1" si="3"/>
        <v>1967.8714285714286</v>
      </c>
      <c r="I14">
        <f t="shared" ca="1" si="3"/>
        <v>-1312.1285714285714</v>
      </c>
      <c r="J14">
        <f t="shared" ca="1" si="3"/>
        <v>1070.8714285714286</v>
      </c>
    </row>
    <row r="15" spans="1:10" customFormat="1" ht="15" x14ac:dyDescent="0.25">
      <c r="A15">
        <f t="shared" ref="A15:J15" ca="1" si="4">A6-$B$11</f>
        <v>-1120.1285714285714</v>
      </c>
      <c r="B15">
        <f t="shared" ca="1" si="4"/>
        <v>-945.12857142857138</v>
      </c>
      <c r="C15">
        <f t="shared" ca="1" si="4"/>
        <v>1833.8714285714286</v>
      </c>
      <c r="D15">
        <f t="shared" ca="1" si="4"/>
        <v>-3113.1285714285714</v>
      </c>
      <c r="E15">
        <f t="shared" ca="1" si="4"/>
        <v>-964.12857142857138</v>
      </c>
      <c r="F15">
        <f t="shared" ca="1" si="4"/>
        <v>-1000.1285714285714</v>
      </c>
      <c r="G15">
        <f t="shared" ca="1" si="4"/>
        <v>1590.8714285714286</v>
      </c>
      <c r="H15">
        <f t="shared" ca="1" si="4"/>
        <v>-1718.1285714285714</v>
      </c>
      <c r="I15">
        <f t="shared" ca="1" si="4"/>
        <v>-210.12857142857138</v>
      </c>
      <c r="J15">
        <f t="shared" ca="1" si="4"/>
        <v>151.87142857142862</v>
      </c>
    </row>
    <row r="16" spans="1:10" customFormat="1" ht="15" x14ac:dyDescent="0.25">
      <c r="A16">
        <f t="shared" ref="A16:J16" ca="1" si="5">A7-$B$11</f>
        <v>-4225.1285714285714</v>
      </c>
      <c r="B16">
        <f t="shared" ca="1" si="5"/>
        <v>-3351.1285714285714</v>
      </c>
      <c r="C16">
        <f t="shared" ca="1" si="5"/>
        <v>4762.8714285714286</v>
      </c>
      <c r="D16">
        <f t="shared" ca="1" si="5"/>
        <v>1139.8714285714286</v>
      </c>
      <c r="E16">
        <f t="shared" ca="1" si="5"/>
        <v>624.87142857142862</v>
      </c>
      <c r="F16">
        <f t="shared" ca="1" si="5"/>
        <v>-1455.1285714285714</v>
      </c>
      <c r="G16">
        <f t="shared" ca="1" si="5"/>
        <v>-3345.1285714285714</v>
      </c>
      <c r="H16">
        <f t="shared" ca="1" si="5"/>
        <v>1777.8714285714286</v>
      </c>
      <c r="I16">
        <f t="shared" ca="1" si="5"/>
        <v>2007.8714285714286</v>
      </c>
      <c r="J16">
        <f t="shared" ca="1" si="5"/>
        <v>2060.8714285714286</v>
      </c>
    </row>
    <row r="17" spans="1:13" customFormat="1" ht="15" x14ac:dyDescent="0.25">
      <c r="A17">
        <f t="shared" ref="A17:J17" ca="1" si="6">A8-$B$11</f>
        <v>819.87142857142862</v>
      </c>
      <c r="B17">
        <f t="shared" ca="1" si="6"/>
        <v>1822.8714285714286</v>
      </c>
      <c r="C17">
        <f t="shared" ca="1" si="6"/>
        <v>-514.12857142857138</v>
      </c>
      <c r="D17">
        <f t="shared" ca="1" si="6"/>
        <v>269.87142857142862</v>
      </c>
      <c r="E17">
        <f t="shared" ca="1" si="6"/>
        <v>222.87142857142862</v>
      </c>
      <c r="F17">
        <f t="shared" ca="1" si="6"/>
        <v>-2412.1285714285714</v>
      </c>
      <c r="G17">
        <f t="shared" ca="1" si="6"/>
        <v>-607.12857142857138</v>
      </c>
      <c r="H17">
        <f t="shared" ca="1" si="6"/>
        <v>-4223.1285714285714</v>
      </c>
      <c r="I17">
        <f t="shared" ca="1" si="6"/>
        <v>-1596.1285714285714</v>
      </c>
      <c r="J17">
        <f t="shared" ca="1" si="6"/>
        <v>2751.8714285714286</v>
      </c>
    </row>
    <row r="18" spans="1:13" customFormat="1" ht="15" x14ac:dyDescent="0.25">
      <c r="A18">
        <f t="shared" ref="A18:J18" ca="1" si="7">A9-$B$11</f>
        <v>26.871428571428623</v>
      </c>
      <c r="B18">
        <f t="shared" ca="1" si="7"/>
        <v>-1318.1285714285714</v>
      </c>
      <c r="C18">
        <f t="shared" ca="1" si="7"/>
        <v>2083.8714285714286</v>
      </c>
      <c r="D18">
        <f t="shared" ca="1" si="7"/>
        <v>-993.12857142857138</v>
      </c>
      <c r="E18">
        <f t="shared" ca="1" si="7"/>
        <v>2229.8714285714286</v>
      </c>
      <c r="F18">
        <f t="shared" ca="1" si="7"/>
        <v>995.87142857142862</v>
      </c>
      <c r="G18">
        <f t="shared" ca="1" si="7"/>
        <v>152.87142857142862</v>
      </c>
      <c r="H18">
        <f t="shared" ca="1" si="7"/>
        <v>330.87142857142862</v>
      </c>
      <c r="I18">
        <f t="shared" ca="1" si="7"/>
        <v>1965.8714285714286</v>
      </c>
      <c r="J18">
        <f t="shared" ca="1" si="7"/>
        <v>-590.12857142857138</v>
      </c>
      <c r="K18" t="s">
        <v>58</v>
      </c>
      <c r="L18" t="s">
        <v>59</v>
      </c>
    </row>
    <row r="19" spans="1:13" customFormat="1" ht="15" x14ac:dyDescent="0.25">
      <c r="A19">
        <f t="shared" ref="A19:J19" ca="1" si="8">A10-$B$11</f>
        <v>-1605.1285714285714</v>
      </c>
      <c r="B19">
        <f t="shared" ca="1" si="8"/>
        <v>2135.8714285714286</v>
      </c>
      <c r="C19">
        <f t="shared" ca="1" si="8"/>
        <v>-2288.1285714285714</v>
      </c>
      <c r="D19">
        <f t="shared" ca="1" si="8"/>
        <v>-241.12857142857138</v>
      </c>
      <c r="E19">
        <f t="shared" ca="1" si="8"/>
        <v>400.87142857142862</v>
      </c>
      <c r="F19">
        <f t="shared" ca="1" si="8"/>
        <v>-320.12857142857138</v>
      </c>
      <c r="G19">
        <f t="shared" ca="1" si="8"/>
        <v>684.87142857142862</v>
      </c>
      <c r="H19">
        <f t="shared" ca="1" si="8"/>
        <v>548.87142857142862</v>
      </c>
      <c r="I19">
        <f t="shared" ca="1" si="8"/>
        <v>-361.12857142857138</v>
      </c>
      <c r="J19">
        <f t="shared" ca="1" si="8"/>
        <v>2318.8714285714286</v>
      </c>
      <c r="K19">
        <f ca="1">COUNTIF(A13:J19,"&gt;0")</f>
        <v>36</v>
      </c>
      <c r="L19">
        <f ca="1">K19/COUNT(A13:J19)</f>
        <v>0.51428571428571423</v>
      </c>
    </row>
    <row r="20" spans="1:13" customFormat="1" ht="15" x14ac:dyDescent="0.25"/>
    <row r="22" spans="1:13" x14ac:dyDescent="0.3">
      <c r="A22" s="56" t="s">
        <v>14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3" x14ac:dyDescent="0.3">
      <c r="A23" s="57">
        <f t="shared" ref="A23:J23" ca="1" si="9">(A4-$B$11)/$D$11</f>
        <v>-0.25027045535480175</v>
      </c>
      <c r="B23" s="57">
        <f t="shared" ca="1" si="9"/>
        <v>-0.16704388246350105</v>
      </c>
      <c r="C23" s="57">
        <f t="shared" ca="1" si="9"/>
        <v>0.19203428736940648</v>
      </c>
      <c r="D23" s="57">
        <f t="shared" ca="1" si="9"/>
        <v>1.4980110129278674</v>
      </c>
      <c r="E23" s="57">
        <f t="shared" ca="1" si="9"/>
        <v>-1.3008096490204657</v>
      </c>
      <c r="F23" s="57">
        <f t="shared" ca="1" si="9"/>
        <v>-1.5222237391652469</v>
      </c>
      <c r="G23" s="57">
        <f t="shared" ca="1" si="9"/>
        <v>-0.34239546685712208</v>
      </c>
      <c r="H23" s="57">
        <f t="shared" ca="1" si="9"/>
        <v>-0.20263763690757933</v>
      </c>
      <c r="I23" s="57">
        <f t="shared" ca="1" si="9"/>
        <v>-0.17751263377058288</v>
      </c>
      <c r="J23" s="57">
        <f t="shared" ca="1" si="9"/>
        <v>9.6768650474961637E-2</v>
      </c>
    </row>
    <row r="24" spans="1:13" x14ac:dyDescent="0.3">
      <c r="A24" s="57">
        <f t="shared" ref="A24:J24" ca="1" si="10">(A5-$B$11)/$D$11</f>
        <v>0.57362027251254</v>
      </c>
      <c r="B24" s="57">
        <f t="shared" ca="1" si="10"/>
        <v>0.7201827908116859</v>
      </c>
      <c r="C24" s="57">
        <f t="shared" ca="1" si="10"/>
        <v>2.2360579800771383</v>
      </c>
      <c r="D24" s="57">
        <f t="shared" ca="1" si="10"/>
        <v>6.7456146815132442E-2</v>
      </c>
      <c r="E24" s="57">
        <f t="shared" ca="1" si="10"/>
        <v>-0.70356738695144594</v>
      </c>
      <c r="F24" s="57">
        <f t="shared" ca="1" si="10"/>
        <v>-1.8174425260249549</v>
      </c>
      <c r="G24" s="57">
        <f t="shared" ca="1" si="10"/>
        <v>1.6634172835797607</v>
      </c>
      <c r="H24" s="57">
        <f t="shared" ca="1" si="10"/>
        <v>1.0300578295013088</v>
      </c>
      <c r="I24" s="57">
        <f t="shared" ca="1" si="10"/>
        <v>-0.68681738486011501</v>
      </c>
      <c r="J24" s="57">
        <f t="shared" ca="1" si="10"/>
        <v>0.56053433337868763</v>
      </c>
    </row>
    <row r="25" spans="1:13" x14ac:dyDescent="0.3">
      <c r="A25" s="57">
        <f t="shared" ref="A25:J25" ca="1" si="11">(A6-$B$11)/$D$11</f>
        <v>-0.58631737231212921</v>
      </c>
      <c r="B25" s="57">
        <f t="shared" ca="1" si="11"/>
        <v>-0.494715798375163</v>
      </c>
      <c r="C25" s="57">
        <f t="shared" ca="1" si="11"/>
        <v>0.95991719574386036</v>
      </c>
      <c r="D25" s="57">
        <f t="shared" ca="1" si="11"/>
        <v>-1.6295284400628358</v>
      </c>
      <c r="E25" s="57">
        <f t="shared" ca="1" si="11"/>
        <v>-0.5046611121168908</v>
      </c>
      <c r="F25" s="57">
        <f t="shared" ca="1" si="11"/>
        <v>-0.52350486446963806</v>
      </c>
      <c r="G25" s="57">
        <f t="shared" ca="1" si="11"/>
        <v>0.83272186736281584</v>
      </c>
      <c r="H25" s="57">
        <f t="shared" ca="1" si="11"/>
        <v>-0.89933303639387663</v>
      </c>
      <c r="I25" s="57">
        <f t="shared" ca="1" si="11"/>
        <v>-0.10998918783990494</v>
      </c>
      <c r="J25" s="57">
        <f t="shared" ca="1" si="11"/>
        <v>7.9495210818276582E-2</v>
      </c>
    </row>
    <row r="26" spans="1:13" x14ac:dyDescent="0.3">
      <c r="A26" s="57">
        <f t="shared" ref="A26:J26" ca="1" si="12">(A7-$B$11)/$D$11</f>
        <v>-2.2115910127365868</v>
      </c>
      <c r="B26" s="57">
        <f t="shared" ca="1" si="12"/>
        <v>-1.7541065806171099</v>
      </c>
      <c r="C26" s="57">
        <f t="shared" ca="1" si="12"/>
        <v>2.4930658246659974</v>
      </c>
      <c r="D26" s="57">
        <f t="shared" ca="1" si="12"/>
        <v>0.59665152538812005</v>
      </c>
      <c r="E26" s="57">
        <f t="shared" ca="1" si="12"/>
        <v>0.32708117923076235</v>
      </c>
      <c r="F26" s="57">
        <f t="shared" ca="1" si="12"/>
        <v>-0.76166895670575019</v>
      </c>
      <c r="G26" s="57">
        <f t="shared" ca="1" si="12"/>
        <v>-1.7509659552249852</v>
      </c>
      <c r="H26" s="57">
        <f t="shared" ca="1" si="12"/>
        <v>0.93060469208403118</v>
      </c>
      <c r="I26" s="57">
        <f t="shared" ca="1" si="12"/>
        <v>1.0509953321154724</v>
      </c>
      <c r="J26" s="57">
        <f t="shared" ca="1" si="12"/>
        <v>1.0787375230792393</v>
      </c>
    </row>
    <row r="27" spans="1:13" x14ac:dyDescent="0.3">
      <c r="A27" s="57">
        <f t="shared" ref="A27:J27" ca="1" si="13">(A8-$B$11)/$D$11</f>
        <v>0.42915150447481043</v>
      </c>
      <c r="B27" s="57">
        <f t="shared" ca="1" si="13"/>
        <v>0.95415938252496535</v>
      </c>
      <c r="C27" s="57">
        <f t="shared" ca="1" si="13"/>
        <v>-0.26911420770754907</v>
      </c>
      <c r="D27" s="57">
        <f t="shared" ca="1" si="13"/>
        <v>0.14126084353005949</v>
      </c>
      <c r="E27" s="57">
        <f t="shared" ca="1" si="13"/>
        <v>0.11665927795841716</v>
      </c>
      <c r="F27" s="57">
        <f t="shared" ca="1" si="13"/>
        <v>-1.2625987067496169</v>
      </c>
      <c r="G27" s="57">
        <f t="shared" ca="1" si="13"/>
        <v>-0.31779390128547969</v>
      </c>
      <c r="H27" s="57">
        <f t="shared" ca="1" si="13"/>
        <v>-2.2105441376058788</v>
      </c>
      <c r="I27" s="57">
        <f t="shared" ca="1" si="13"/>
        <v>-0.83547365342067725</v>
      </c>
      <c r="J27" s="57">
        <f t="shared" ca="1" si="13"/>
        <v>1.4404328807389173</v>
      </c>
    </row>
    <row r="28" spans="1:13" x14ac:dyDescent="0.3">
      <c r="A28" s="57">
        <f t="shared" ref="A28:J28" ca="1" si="14">(A9-$B$11)/$D$11</f>
        <v>1.4065515149015001E-2</v>
      </c>
      <c r="B28" s="57">
        <f t="shared" ca="1" si="14"/>
        <v>-0.68995801025223957</v>
      </c>
      <c r="C28" s="57">
        <f t="shared" ca="1" si="14"/>
        <v>1.0907765870823836</v>
      </c>
      <c r="D28" s="57">
        <f t="shared" ca="1" si="14"/>
        <v>-0.5198408015121595</v>
      </c>
      <c r="E28" s="57">
        <f t="shared" ca="1" si="14"/>
        <v>1.1671984716240811</v>
      </c>
      <c r="F28" s="57">
        <f t="shared" ca="1" si="14"/>
        <v>0.52127651597713076</v>
      </c>
      <c r="G28" s="57">
        <f t="shared" ca="1" si="14"/>
        <v>8.0018648383630667E-2</v>
      </c>
      <c r="H28" s="57">
        <f t="shared" ca="1" si="14"/>
        <v>0.17319053501665915</v>
      </c>
      <c r="I28" s="57">
        <f t="shared" ca="1" si="14"/>
        <v>1.0290109543706005</v>
      </c>
      <c r="J28" s="57">
        <f t="shared" ca="1" si="14"/>
        <v>-0.30889546267446011</v>
      </c>
    </row>
    <row r="29" spans="1:13" x14ac:dyDescent="0.3">
      <c r="A29" s="57">
        <f t="shared" ref="A29:J29" ca="1" si="15">(A10-$B$11)/$D$11</f>
        <v>-0.84018459150886415</v>
      </c>
      <c r="B29" s="57">
        <f t="shared" ca="1" si="15"/>
        <v>1.1179953404807963</v>
      </c>
      <c r="C29" s="57">
        <f t="shared" ca="1" si="15"/>
        <v>-1.1976924486457095</v>
      </c>
      <c r="D29" s="57">
        <f t="shared" ca="1" si="15"/>
        <v>-0.12621575236588181</v>
      </c>
      <c r="E29" s="57">
        <f t="shared" ca="1" si="15"/>
        <v>0.20983116459144563</v>
      </c>
      <c r="F29" s="57">
        <f t="shared" ca="1" si="15"/>
        <v>-0.16756732002885513</v>
      </c>
      <c r="G29" s="57">
        <f t="shared" ca="1" si="15"/>
        <v>0.35848743315200793</v>
      </c>
      <c r="H29" s="57">
        <f t="shared" ca="1" si="15"/>
        <v>0.28729992426385131</v>
      </c>
      <c r="I29" s="57">
        <f t="shared" ca="1" si="15"/>
        <v>-0.18902826020837293</v>
      </c>
      <c r="J29" s="57">
        <f t="shared" ca="1" si="15"/>
        <v>1.2137844149405952</v>
      </c>
    </row>
    <row r="30" spans="1:13" x14ac:dyDescent="0.3">
      <c r="A30" s="28" t="s">
        <v>11</v>
      </c>
      <c r="B30" s="28">
        <f ca="1">AVERAGE(A23:J29)</f>
        <v>0</v>
      </c>
      <c r="C30" s="28" t="s">
        <v>12</v>
      </c>
      <c r="D30" s="28">
        <f ca="1">_xlfn.STDEV.S(A23:J29)</f>
        <v>0.99999999999999989</v>
      </c>
    </row>
    <row r="32" spans="1:13" ht="18" x14ac:dyDescent="0.3">
      <c r="A32" s="29">
        <f t="shared" ref="A32:J32" ca="1" si="16">IF(AND(A23&lt;=$K$32,A23&gt;=-$K$32),1,0)</f>
        <v>1</v>
      </c>
      <c r="B32" s="29">
        <f t="shared" ca="1" si="16"/>
        <v>1</v>
      </c>
      <c r="C32" s="29">
        <f t="shared" ca="1" si="16"/>
        <v>1</v>
      </c>
      <c r="D32" s="29">
        <f t="shared" ca="1" si="16"/>
        <v>0</v>
      </c>
      <c r="E32" s="29">
        <f t="shared" ca="1" si="16"/>
        <v>0</v>
      </c>
      <c r="F32" s="29">
        <f t="shared" ca="1" si="16"/>
        <v>0</v>
      </c>
      <c r="G32" s="29">
        <f t="shared" ca="1" si="16"/>
        <v>1</v>
      </c>
      <c r="H32" s="29">
        <f t="shared" ca="1" si="16"/>
        <v>1</v>
      </c>
      <c r="I32" s="29">
        <f t="shared" ca="1" si="16"/>
        <v>1</v>
      </c>
      <c r="J32" s="29">
        <f t="shared" ca="1" si="16"/>
        <v>1</v>
      </c>
      <c r="K32" s="21">
        <v>1.1000000000000001</v>
      </c>
      <c r="M32" s="21" t="s">
        <v>27</v>
      </c>
    </row>
    <row r="33" spans="1:16" x14ac:dyDescent="0.3">
      <c r="A33" s="29">
        <f t="shared" ref="A33:J33" ca="1" si="17">IF(AND(A24&lt;=$K$32,A24&gt;=-$K$32),1,0)</f>
        <v>1</v>
      </c>
      <c r="B33" s="29">
        <f t="shared" ca="1" si="17"/>
        <v>1</v>
      </c>
      <c r="C33" s="29">
        <f t="shared" ca="1" si="17"/>
        <v>0</v>
      </c>
      <c r="D33" s="29">
        <f t="shared" ca="1" si="17"/>
        <v>1</v>
      </c>
      <c r="E33" s="29">
        <f t="shared" ca="1" si="17"/>
        <v>1</v>
      </c>
      <c r="F33" s="29">
        <f t="shared" ca="1" si="17"/>
        <v>0</v>
      </c>
      <c r="G33" s="29">
        <f t="shared" ca="1" si="17"/>
        <v>0</v>
      </c>
      <c r="H33" s="29">
        <f t="shared" ca="1" si="17"/>
        <v>1</v>
      </c>
      <c r="I33" s="29">
        <f t="shared" ca="1" si="17"/>
        <v>1</v>
      </c>
      <c r="J33" s="29">
        <f t="shared" ca="1" si="17"/>
        <v>1</v>
      </c>
    </row>
    <row r="34" spans="1:16" x14ac:dyDescent="0.3">
      <c r="A34" s="29">
        <f t="shared" ref="A34:J34" ca="1" si="18">IF(AND(A25&lt;=$K$32,A25&gt;=-$K$32),1,0)</f>
        <v>1</v>
      </c>
      <c r="B34" s="29">
        <f t="shared" ca="1" si="18"/>
        <v>1</v>
      </c>
      <c r="C34" s="29">
        <f t="shared" ca="1" si="18"/>
        <v>1</v>
      </c>
      <c r="D34" s="29">
        <f t="shared" ca="1" si="18"/>
        <v>0</v>
      </c>
      <c r="E34" s="29">
        <f t="shared" ca="1" si="18"/>
        <v>1</v>
      </c>
      <c r="F34" s="29">
        <f t="shared" ca="1" si="18"/>
        <v>1</v>
      </c>
      <c r="G34" s="29">
        <f t="shared" ca="1" si="18"/>
        <v>1</v>
      </c>
      <c r="H34" s="29">
        <f t="shared" ca="1" si="18"/>
        <v>1</v>
      </c>
      <c r="I34" s="29">
        <f t="shared" ca="1" si="18"/>
        <v>1</v>
      </c>
      <c r="J34" s="29">
        <f t="shared" ca="1" si="18"/>
        <v>1</v>
      </c>
    </row>
    <row r="35" spans="1:16" x14ac:dyDescent="0.3">
      <c r="A35" s="29">
        <f t="shared" ref="A35:J35" ca="1" si="19">IF(AND(A26&lt;=$K$32,A26&gt;=-$K$32),1,0)</f>
        <v>0</v>
      </c>
      <c r="B35" s="29">
        <f t="shared" ca="1" si="19"/>
        <v>0</v>
      </c>
      <c r="C35" s="29">
        <f t="shared" ca="1" si="19"/>
        <v>0</v>
      </c>
      <c r="D35" s="29">
        <f t="shared" ca="1" si="19"/>
        <v>1</v>
      </c>
      <c r="E35" s="29">
        <f t="shared" ca="1" si="19"/>
        <v>1</v>
      </c>
      <c r="F35" s="29">
        <f t="shared" ca="1" si="19"/>
        <v>1</v>
      </c>
      <c r="G35" s="29">
        <f t="shared" ca="1" si="19"/>
        <v>0</v>
      </c>
      <c r="H35" s="29">
        <f t="shared" ca="1" si="19"/>
        <v>1</v>
      </c>
      <c r="I35" s="29">
        <f t="shared" ca="1" si="19"/>
        <v>1</v>
      </c>
      <c r="J35" s="29">
        <f t="shared" ca="1" si="19"/>
        <v>1</v>
      </c>
      <c r="M35" s="30"/>
      <c r="O35" s="31">
        <v>1.1000000000000001</v>
      </c>
      <c r="P35" s="21">
        <f t="shared" ref="P35:P54" si="20">1-1/(O35^2)</f>
        <v>0.17355371900826455</v>
      </c>
    </row>
    <row r="36" spans="1:16" x14ac:dyDescent="0.3">
      <c r="A36" s="29">
        <f t="shared" ref="A36:J36" ca="1" si="21">IF(AND(A27&lt;=$K$32,A27&gt;=-$K$32),1,0)</f>
        <v>1</v>
      </c>
      <c r="B36" s="29">
        <f t="shared" ca="1" si="21"/>
        <v>1</v>
      </c>
      <c r="C36" s="29">
        <f t="shared" ca="1" si="21"/>
        <v>1</v>
      </c>
      <c r="D36" s="29">
        <f t="shared" ca="1" si="21"/>
        <v>1</v>
      </c>
      <c r="E36" s="29">
        <f t="shared" ca="1" si="21"/>
        <v>1</v>
      </c>
      <c r="F36" s="29">
        <f t="shared" ca="1" si="21"/>
        <v>0</v>
      </c>
      <c r="G36" s="29">
        <f t="shared" ca="1" si="21"/>
        <v>1</v>
      </c>
      <c r="H36" s="29">
        <f t="shared" ca="1" si="21"/>
        <v>0</v>
      </c>
      <c r="I36" s="29">
        <f t="shared" ca="1" si="21"/>
        <v>1</v>
      </c>
      <c r="J36" s="29">
        <f t="shared" ca="1" si="21"/>
        <v>0</v>
      </c>
      <c r="M36" s="30"/>
      <c r="O36" s="31">
        <f>O35+0.1</f>
        <v>1.2000000000000002</v>
      </c>
      <c r="P36" s="21">
        <f t="shared" si="20"/>
        <v>0.30555555555555569</v>
      </c>
    </row>
    <row r="37" spans="1:16" x14ac:dyDescent="0.3">
      <c r="A37" s="29">
        <f t="shared" ref="A37:J37" ca="1" si="22">IF(AND(A28&lt;=$K$32,A28&gt;=-$K$32),1,0)</f>
        <v>1</v>
      </c>
      <c r="B37" s="29">
        <f t="shared" ca="1" si="22"/>
        <v>1</v>
      </c>
      <c r="C37" s="29">
        <f t="shared" ca="1" si="22"/>
        <v>1</v>
      </c>
      <c r="D37" s="29">
        <f t="shared" ca="1" si="22"/>
        <v>1</v>
      </c>
      <c r="E37" s="29">
        <f t="shared" ca="1" si="22"/>
        <v>0</v>
      </c>
      <c r="F37" s="29">
        <f t="shared" ca="1" si="22"/>
        <v>1</v>
      </c>
      <c r="G37" s="29">
        <f t="shared" ca="1" si="22"/>
        <v>1</v>
      </c>
      <c r="H37" s="29">
        <f t="shared" ca="1" si="22"/>
        <v>1</v>
      </c>
      <c r="I37" s="29">
        <f t="shared" ca="1" si="22"/>
        <v>1</v>
      </c>
      <c r="J37" s="29">
        <f t="shared" ca="1" si="22"/>
        <v>1</v>
      </c>
      <c r="M37" s="30"/>
      <c r="O37" s="31">
        <f t="shared" ref="O37:O53" si="23">O36+0.1</f>
        <v>1.3000000000000003</v>
      </c>
      <c r="P37" s="21">
        <f t="shared" si="20"/>
        <v>0.40828402366863925</v>
      </c>
    </row>
    <row r="38" spans="1:16" x14ac:dyDescent="0.3">
      <c r="A38" s="29">
        <f t="shared" ref="A38:J38" ca="1" si="24">IF(AND(A29&lt;=$K$32,A29&gt;=-$K$32),1,0)</f>
        <v>1</v>
      </c>
      <c r="B38" s="29">
        <f t="shared" ca="1" si="24"/>
        <v>0</v>
      </c>
      <c r="C38" s="29">
        <f t="shared" ca="1" si="24"/>
        <v>0</v>
      </c>
      <c r="D38" s="29">
        <f t="shared" ca="1" si="24"/>
        <v>1</v>
      </c>
      <c r="E38" s="29">
        <f t="shared" ca="1" si="24"/>
        <v>1</v>
      </c>
      <c r="F38" s="29">
        <f t="shared" ca="1" si="24"/>
        <v>1</v>
      </c>
      <c r="G38" s="29">
        <f t="shared" ca="1" si="24"/>
        <v>1</v>
      </c>
      <c r="H38" s="29">
        <f t="shared" ca="1" si="24"/>
        <v>1</v>
      </c>
      <c r="I38" s="29">
        <f t="shared" ca="1" si="24"/>
        <v>1</v>
      </c>
      <c r="J38" s="29">
        <f t="shared" ca="1" si="24"/>
        <v>0</v>
      </c>
      <c r="K38" s="21">
        <f ca="1">SUM(A32:J38)/COUNT(A32:J38)</f>
        <v>0.74285714285714288</v>
      </c>
      <c r="M38" s="30"/>
      <c r="O38" s="31">
        <f t="shared" si="23"/>
        <v>1.4000000000000004</v>
      </c>
      <c r="P38" s="21">
        <f t="shared" si="20"/>
        <v>0.48979591836734726</v>
      </c>
    </row>
    <row r="39" spans="1:16" x14ac:dyDescent="0.3">
      <c r="M39" s="30"/>
      <c r="O39" s="31">
        <f t="shared" si="23"/>
        <v>1.5000000000000004</v>
      </c>
      <c r="P39" s="21">
        <f t="shared" si="20"/>
        <v>0.5555555555555558</v>
      </c>
    </row>
    <row r="40" spans="1:16" x14ac:dyDescent="0.3">
      <c r="M40" s="30"/>
      <c r="O40" s="31">
        <f t="shared" si="23"/>
        <v>1.6000000000000005</v>
      </c>
      <c r="P40" s="21">
        <f t="shared" si="20"/>
        <v>0.60937500000000022</v>
      </c>
    </row>
    <row r="41" spans="1:16" x14ac:dyDescent="0.3">
      <c r="O41" s="31">
        <f t="shared" si="23"/>
        <v>1.7000000000000006</v>
      </c>
      <c r="P41" s="21">
        <f t="shared" si="20"/>
        <v>0.65397923875432551</v>
      </c>
    </row>
    <row r="42" spans="1:16" x14ac:dyDescent="0.3">
      <c r="O42" s="31">
        <f t="shared" si="23"/>
        <v>1.8000000000000007</v>
      </c>
      <c r="P42" s="21">
        <f t="shared" si="20"/>
        <v>0.69135802469135821</v>
      </c>
    </row>
    <row r="43" spans="1:16" x14ac:dyDescent="0.3">
      <c r="O43" s="31">
        <f t="shared" si="23"/>
        <v>1.9000000000000008</v>
      </c>
      <c r="P43" s="21">
        <f t="shared" si="20"/>
        <v>0.72299168975069272</v>
      </c>
    </row>
    <row r="44" spans="1:16" x14ac:dyDescent="0.3">
      <c r="O44" s="31">
        <f t="shared" si="23"/>
        <v>2.0000000000000009</v>
      </c>
      <c r="P44" s="21">
        <f t="shared" si="20"/>
        <v>0.75000000000000022</v>
      </c>
    </row>
    <row r="45" spans="1:16" x14ac:dyDescent="0.3">
      <c r="O45" s="31">
        <f>O44+0.1</f>
        <v>2.100000000000001</v>
      </c>
      <c r="P45" s="21">
        <f t="shared" si="20"/>
        <v>0.77324263038548768</v>
      </c>
    </row>
    <row r="46" spans="1:16" x14ac:dyDescent="0.3">
      <c r="O46" s="31">
        <f t="shared" si="23"/>
        <v>2.2000000000000011</v>
      </c>
      <c r="P46" s="21">
        <f t="shared" si="20"/>
        <v>0.79338842975206636</v>
      </c>
    </row>
    <row r="47" spans="1:16" x14ac:dyDescent="0.3">
      <c r="O47" s="31">
        <f t="shared" si="23"/>
        <v>2.3000000000000012</v>
      </c>
      <c r="P47" s="21">
        <f t="shared" si="20"/>
        <v>0.8109640831758036</v>
      </c>
    </row>
    <row r="48" spans="1:16" x14ac:dyDescent="0.3">
      <c r="O48" s="31">
        <f t="shared" si="23"/>
        <v>2.4000000000000012</v>
      </c>
      <c r="P48" s="21">
        <f t="shared" si="20"/>
        <v>0.82638888888888906</v>
      </c>
    </row>
    <row r="49" spans="15:16" x14ac:dyDescent="0.3">
      <c r="O49" s="31">
        <f t="shared" si="23"/>
        <v>2.5000000000000013</v>
      </c>
      <c r="P49" s="21">
        <f t="shared" si="20"/>
        <v>0.84000000000000019</v>
      </c>
    </row>
    <row r="50" spans="15:16" x14ac:dyDescent="0.3">
      <c r="O50" s="31">
        <f t="shared" si="23"/>
        <v>2.6000000000000014</v>
      </c>
      <c r="P50" s="21">
        <f t="shared" si="20"/>
        <v>0.8520710059171599</v>
      </c>
    </row>
    <row r="51" spans="15:16" x14ac:dyDescent="0.3">
      <c r="O51" s="31">
        <f t="shared" si="23"/>
        <v>2.7000000000000015</v>
      </c>
      <c r="P51" s="21">
        <f t="shared" si="20"/>
        <v>0.86282578875171478</v>
      </c>
    </row>
    <row r="52" spans="15:16" x14ac:dyDescent="0.3">
      <c r="O52" s="31">
        <f>O51+0.1</f>
        <v>2.8000000000000016</v>
      </c>
      <c r="P52" s="21">
        <f t="shared" si="20"/>
        <v>0.87244897959183687</v>
      </c>
    </row>
    <row r="53" spans="15:16" x14ac:dyDescent="0.3">
      <c r="O53" s="31">
        <f t="shared" si="23"/>
        <v>2.9000000000000017</v>
      </c>
      <c r="P53" s="21">
        <f t="shared" si="20"/>
        <v>0.88109393579072548</v>
      </c>
    </row>
    <row r="54" spans="15:16" x14ac:dyDescent="0.3">
      <c r="O54" s="31">
        <f>O53+0.1</f>
        <v>3.0000000000000018</v>
      </c>
      <c r="P54" s="21">
        <f t="shared" si="20"/>
        <v>0.88888888888888906</v>
      </c>
    </row>
  </sheetData>
  <conditionalFormatting sqref="A13">
    <cfRule type="expression" dxfId="3" priority="7">
      <formula>A13&gt;0</formula>
    </cfRule>
  </conditionalFormatting>
  <conditionalFormatting sqref="A14:J19">
    <cfRule type="expression" dxfId="2" priority="6">
      <formula>A14&gt;0</formula>
    </cfRule>
  </conditionalFormatting>
  <conditionalFormatting sqref="B13:J13">
    <cfRule type="expression" dxfId="1" priority="5">
      <formula>B13&gt;0</formula>
    </cfRule>
  </conditionalFormatting>
  <conditionalFormatting sqref="L17">
    <cfRule type="expression" dxfId="0" priority="4">
      <formula>L17&gt;0</formula>
    </cfRule>
  </conditionalFormatting>
  <conditionalFormatting sqref="A22:J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:J38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E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1.WeghtAve</vt:lpstr>
      <vt:lpstr>WMA</vt:lpstr>
      <vt:lpstr>1b.WeightAve</vt:lpstr>
      <vt:lpstr>2.MeanStdGroupData</vt:lpstr>
      <vt:lpstr>3.Z-Score</vt:lpstr>
      <vt:lpstr>HisP1.1</vt:lpstr>
      <vt:lpstr>HisP1.P1</vt:lpstr>
      <vt:lpstr>Page1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2019-10-12T17:17:27Z</dcterms:modified>
</cp:coreProperties>
</file>