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W:\public_html\CourseBase\DescriptiveSTAT\"/>
    </mc:Choice>
  </mc:AlternateContent>
  <xr:revisionPtr revIDLastSave="0" documentId="8_{2E06097E-C171-4C77-A541-E91E5D76B22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rdiOdd" sheetId="9" r:id="rId1"/>
  </sheets>
  <externalReferences>
    <externalReference r:id="rId2"/>
  </externalReferences>
  <definedNames>
    <definedName name="FofX">OFFSET('[1]B(3)'!$B$6,0,0,'[1]B(3)'!$B$1+1,1)</definedName>
    <definedName name="solver_typ" localSheetId="0" hidden="1">2</definedName>
    <definedName name="solver_ver" localSheetId="0" hidden="1">17</definedName>
    <definedName name="X">OFFSET('[1]B(3)'!$A$6,0,0,'[1]B(3)'!$B$1+1,1)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H1" i="9" l="1"/>
  <c r="CJ1" i="9"/>
  <c r="CA4" i="9" l="1"/>
  <c r="CA5" i="9"/>
  <c r="CA6" i="9"/>
  <c r="CA7" i="9"/>
  <c r="CA8" i="9"/>
  <c r="CA9" i="9"/>
  <c r="CA10" i="9"/>
  <c r="CA11" i="9"/>
  <c r="CA12" i="9"/>
  <c r="CA13" i="9"/>
  <c r="CA14" i="9"/>
  <c r="CA15" i="9"/>
  <c r="CA16" i="9"/>
  <c r="CA17" i="9"/>
  <c r="CA18" i="9"/>
  <c r="CA19" i="9"/>
  <c r="CA20" i="9"/>
  <c r="CA21" i="9"/>
  <c r="CA22" i="9"/>
  <c r="CA23" i="9"/>
  <c r="CA24" i="9"/>
  <c r="CA25" i="9"/>
  <c r="CA26" i="9"/>
  <c r="CA27" i="9"/>
  <c r="CA28" i="9"/>
  <c r="CA29" i="9"/>
  <c r="CA30" i="9"/>
  <c r="CA31" i="9"/>
  <c r="CA32" i="9"/>
  <c r="CA33" i="9"/>
  <c r="CA34" i="9"/>
  <c r="CA35" i="9"/>
  <c r="CA36" i="9"/>
  <c r="CA37" i="9"/>
  <c r="CA38" i="9"/>
  <c r="CA39" i="9"/>
  <c r="CA40" i="9"/>
  <c r="CA41" i="9"/>
  <c r="CA42" i="9"/>
  <c r="CA43" i="9"/>
  <c r="CA44" i="9"/>
  <c r="CA45" i="9"/>
  <c r="CA46" i="9"/>
  <c r="CA47" i="9"/>
  <c r="CA48" i="9"/>
  <c r="CA49" i="9"/>
  <c r="CA50" i="9"/>
  <c r="CA51" i="9"/>
  <c r="CA52" i="9"/>
  <c r="CA53" i="9"/>
  <c r="CA54" i="9"/>
  <c r="CA55" i="9"/>
  <c r="CA56" i="9"/>
  <c r="CA57" i="9"/>
  <c r="CA58" i="9"/>
  <c r="CA59" i="9"/>
  <c r="CA60" i="9"/>
  <c r="CA61" i="9"/>
  <c r="CA62" i="9"/>
  <c r="CA63" i="9"/>
  <c r="CA64" i="9"/>
  <c r="CA65" i="9"/>
  <c r="CA66" i="9"/>
  <c r="CA67" i="9"/>
  <c r="CA68" i="9"/>
  <c r="CA69" i="9"/>
  <c r="CA70" i="9"/>
  <c r="CA71" i="9"/>
  <c r="CA72" i="9"/>
  <c r="CA73" i="9"/>
  <c r="CA74" i="9"/>
  <c r="CA75" i="9"/>
  <c r="CA76" i="9"/>
  <c r="CA77" i="9"/>
  <c r="CA3" i="9"/>
  <c r="CB3" i="9"/>
  <c r="CB4" i="9"/>
  <c r="CB5" i="9"/>
  <c r="CB6" i="9"/>
  <c r="CB7" i="9"/>
  <c r="CB8" i="9"/>
  <c r="CB9" i="9"/>
  <c r="CB10" i="9"/>
  <c r="CB11" i="9"/>
  <c r="CB12" i="9"/>
  <c r="CB13" i="9"/>
  <c r="CB14" i="9"/>
  <c r="CB15" i="9"/>
  <c r="CB16" i="9"/>
  <c r="CB17" i="9"/>
  <c r="CB18" i="9"/>
  <c r="CB19" i="9"/>
  <c r="CB20" i="9"/>
  <c r="CB21" i="9"/>
  <c r="CB22" i="9"/>
  <c r="CB23" i="9"/>
  <c r="CB24" i="9"/>
  <c r="CB25" i="9"/>
  <c r="CB26" i="9"/>
  <c r="CB27" i="9"/>
  <c r="CB28" i="9"/>
  <c r="CB29" i="9"/>
  <c r="CB30" i="9"/>
  <c r="CB31" i="9"/>
  <c r="CB32" i="9"/>
  <c r="CB33" i="9"/>
  <c r="CB34" i="9"/>
  <c r="CB35" i="9"/>
  <c r="CB36" i="9"/>
  <c r="CB37" i="9"/>
  <c r="CB38" i="9"/>
  <c r="CB39" i="9"/>
  <c r="CB40" i="9"/>
  <c r="CB41" i="9"/>
  <c r="CB42" i="9"/>
  <c r="CB43" i="9"/>
  <c r="CB44" i="9"/>
  <c r="CB45" i="9"/>
  <c r="CB46" i="9"/>
  <c r="CB47" i="9"/>
  <c r="CB48" i="9"/>
  <c r="CB49" i="9"/>
  <c r="CB50" i="9"/>
  <c r="CB51" i="9"/>
  <c r="CB52" i="9"/>
  <c r="CB53" i="9"/>
  <c r="CB54" i="9"/>
  <c r="CB55" i="9"/>
  <c r="CB56" i="9"/>
  <c r="CB57" i="9"/>
  <c r="CB58" i="9"/>
  <c r="CB59" i="9"/>
  <c r="CB60" i="9"/>
  <c r="CB61" i="9"/>
  <c r="CB62" i="9"/>
  <c r="CB63" i="9"/>
  <c r="CB64" i="9"/>
  <c r="CB65" i="9"/>
  <c r="CB66" i="9"/>
  <c r="CB67" i="9"/>
  <c r="CB68" i="9"/>
  <c r="CB69" i="9"/>
  <c r="CB70" i="9"/>
  <c r="CB71" i="9"/>
  <c r="CB72" i="9"/>
  <c r="CB73" i="9"/>
  <c r="CN3" i="9"/>
  <c r="CN4" i="9"/>
  <c r="CN5" i="9"/>
  <c r="CN6" i="9"/>
  <c r="CN7" i="9"/>
  <c r="CN8" i="9" l="1"/>
  <c r="CD3" i="9" l="1"/>
  <c r="CD4" i="9"/>
  <c r="CD12" i="9"/>
  <c r="CD20" i="9"/>
  <c r="CD28" i="9"/>
  <c r="CD36" i="9"/>
  <c r="CD44" i="9"/>
  <c r="CD52" i="9"/>
  <c r="CD60" i="9"/>
  <c r="CD68" i="9"/>
  <c r="CD76" i="9"/>
  <c r="CD35" i="9"/>
  <c r="CD5" i="9"/>
  <c r="CD13" i="9"/>
  <c r="CD21" i="9"/>
  <c r="CD29" i="9"/>
  <c r="CD37" i="9"/>
  <c r="CD45" i="9"/>
  <c r="CD53" i="9"/>
  <c r="CD61" i="9"/>
  <c r="CD69" i="9"/>
  <c r="CD77" i="9"/>
  <c r="CD51" i="9"/>
  <c r="CD67" i="9"/>
  <c r="CD6" i="9"/>
  <c r="CD14" i="9"/>
  <c r="CD22" i="9"/>
  <c r="CD30" i="9"/>
  <c r="CD38" i="9"/>
  <c r="CD46" i="9"/>
  <c r="CD54" i="9"/>
  <c r="CD62" i="9"/>
  <c r="CD70" i="9"/>
  <c r="CD27" i="9"/>
  <c r="CD7" i="9"/>
  <c r="CD15" i="9"/>
  <c r="CD23" i="9"/>
  <c r="CD31" i="9"/>
  <c r="CD39" i="9"/>
  <c r="CD47" i="9"/>
  <c r="CD55" i="9"/>
  <c r="CD63" i="9"/>
  <c r="CD71" i="9"/>
  <c r="CD43" i="9"/>
  <c r="CD75" i="9"/>
  <c r="CD8" i="9"/>
  <c r="CD16" i="9"/>
  <c r="CD24" i="9"/>
  <c r="CD32" i="9"/>
  <c r="CD40" i="9"/>
  <c r="CD48" i="9"/>
  <c r="CD56" i="9"/>
  <c r="CD64" i="9"/>
  <c r="CD72" i="9"/>
  <c r="CD59" i="9"/>
  <c r="CD9" i="9"/>
  <c r="CD17" i="9"/>
  <c r="CD25" i="9"/>
  <c r="CD33" i="9"/>
  <c r="CD41" i="9"/>
  <c r="CD49" i="9"/>
  <c r="CD57" i="9"/>
  <c r="CD65" i="9"/>
  <c r="CD73" i="9"/>
  <c r="CD11" i="9"/>
  <c r="CD10" i="9"/>
  <c r="CD18" i="9"/>
  <c r="CD26" i="9"/>
  <c r="CD34" i="9"/>
  <c r="CD42" i="9"/>
  <c r="CD50" i="9"/>
  <c r="CD58" i="9"/>
  <c r="CD66" i="9"/>
  <c r="CD74" i="9"/>
  <c r="CD19" i="9"/>
  <c r="C66" i="9" l="1"/>
  <c r="C72" i="9"/>
  <c r="C40" i="9"/>
  <c r="C6" i="9"/>
  <c r="C22" i="9"/>
  <c r="C27" i="9"/>
  <c r="C56" i="9"/>
  <c r="C61" i="9"/>
  <c r="C32" i="9"/>
  <c r="C53" i="9"/>
  <c r="C39" i="9"/>
  <c r="C28" i="9"/>
  <c r="C54" i="9"/>
  <c r="C19" i="9"/>
  <c r="C9" i="9"/>
  <c r="C64" i="9"/>
  <c r="C34" i="9"/>
  <c r="C37" i="9"/>
  <c r="C10" i="9"/>
  <c r="C4" i="9"/>
  <c r="C63" i="9"/>
  <c r="C14" i="9"/>
  <c r="C46" i="9"/>
  <c r="C62" i="9"/>
  <c r="C11" i="9"/>
  <c r="C25" i="9"/>
  <c r="C45" i="9"/>
  <c r="C76" i="9"/>
  <c r="C60" i="9"/>
  <c r="C67" i="9"/>
  <c r="C44" i="9"/>
  <c r="C49" i="9"/>
  <c r="C43" i="9"/>
  <c r="C33" i="9"/>
  <c r="C36" i="9"/>
  <c r="C47" i="9"/>
  <c r="C17" i="9"/>
  <c r="C12" i="9"/>
  <c r="C18" i="9"/>
  <c r="C57" i="9"/>
  <c r="C13" i="9"/>
  <c r="C7" i="9"/>
  <c r="C48" i="9"/>
  <c r="C68" i="9"/>
  <c r="C23" i="9"/>
  <c r="C55" i="9"/>
  <c r="C73" i="9"/>
  <c r="C29" i="9"/>
  <c r="C41" i="9"/>
  <c r="C65" i="9"/>
  <c r="C75" i="9"/>
  <c r="C20" i="9"/>
  <c r="C71" i="9"/>
  <c r="C35" i="9"/>
  <c r="C26" i="9"/>
  <c r="C50" i="9"/>
  <c r="C8" i="9"/>
  <c r="C52" i="9"/>
  <c r="C74" i="9"/>
  <c r="C5" i="9"/>
  <c r="C30" i="9"/>
  <c r="C31" i="9"/>
  <c r="C21" i="9"/>
  <c r="C38" i="9"/>
  <c r="C69" i="9"/>
  <c r="C15" i="9"/>
  <c r="C58" i="9"/>
  <c r="C24" i="9"/>
  <c r="C59" i="9"/>
  <c r="C70" i="9"/>
  <c r="C3" i="9"/>
  <c r="C42" i="9"/>
  <c r="C51" i="9"/>
  <c r="C2" i="9"/>
  <c r="C16" i="9"/>
  <c r="D3" i="9"/>
  <c r="D2" i="9"/>
  <c r="H13" i="9" l="1"/>
  <c r="H12" i="9"/>
  <c r="CB77" i="9"/>
  <c r="CB76" i="9"/>
  <c r="CB75" i="9"/>
  <c r="CB74" i="9"/>
  <c r="CC3" i="9" l="1"/>
  <c r="CC6" i="9"/>
  <c r="CC50" i="9"/>
  <c r="CC73" i="9"/>
  <c r="CC9" i="9"/>
  <c r="CC32" i="9"/>
  <c r="CC55" i="9"/>
  <c r="CC70" i="9"/>
  <c r="CC77" i="9"/>
  <c r="CC5" i="9"/>
  <c r="CC20" i="9"/>
  <c r="CC69" i="9"/>
  <c r="CC42" i="9"/>
  <c r="CC65" i="9"/>
  <c r="CC75" i="9"/>
  <c r="CC24" i="9"/>
  <c r="CC47" i="9"/>
  <c r="CC62" i="9"/>
  <c r="CC61" i="9"/>
  <c r="CC76" i="9"/>
  <c r="CC12" i="9"/>
  <c r="CC17" i="9"/>
  <c r="CC28" i="9"/>
  <c r="CC4" i="9"/>
  <c r="CC34" i="9"/>
  <c r="CC57" i="9"/>
  <c r="CC35" i="9"/>
  <c r="CC16" i="9"/>
  <c r="CC39" i="9"/>
  <c r="CC54" i="9"/>
  <c r="CC53" i="9"/>
  <c r="CC68" i="9"/>
  <c r="CC40" i="9"/>
  <c r="CC51" i="9"/>
  <c r="CC26" i="9"/>
  <c r="CC49" i="9"/>
  <c r="CC72" i="9"/>
  <c r="CC8" i="9"/>
  <c r="CC31" i="9"/>
  <c r="CC46" i="9"/>
  <c r="CC45" i="9"/>
  <c r="CC60" i="9"/>
  <c r="CC63" i="9"/>
  <c r="CC11" i="9"/>
  <c r="CC18" i="9"/>
  <c r="CC41" i="9"/>
  <c r="CC64" i="9"/>
  <c r="CC59" i="9"/>
  <c r="CC23" i="9"/>
  <c r="CC38" i="9"/>
  <c r="CC37" i="9"/>
  <c r="CC52" i="9"/>
  <c r="CC43" i="9"/>
  <c r="CC74" i="9"/>
  <c r="CC10" i="9"/>
  <c r="CC33" i="9"/>
  <c r="CC56" i="9"/>
  <c r="CC19" i="9"/>
  <c r="CC15" i="9"/>
  <c r="CC30" i="9"/>
  <c r="CC29" i="9"/>
  <c r="CC44" i="9"/>
  <c r="CC58" i="9"/>
  <c r="CC14" i="9"/>
  <c r="CC66" i="9"/>
  <c r="CC67" i="9"/>
  <c r="CC25" i="9"/>
  <c r="CC48" i="9"/>
  <c r="CC71" i="9"/>
  <c r="CC7" i="9"/>
  <c r="CC22" i="9"/>
  <c r="CC21" i="9"/>
  <c r="CC36" i="9"/>
  <c r="CC27" i="9"/>
  <c r="CC13" i="9"/>
  <c r="D43" i="9"/>
  <c r="D65" i="9"/>
  <c r="D63" i="9"/>
  <c r="D57" i="9"/>
  <c r="D33" i="9"/>
  <c r="D61" i="9"/>
  <c r="D55" i="9"/>
  <c r="D71" i="9"/>
  <c r="D27" i="9"/>
  <c r="D69" i="9"/>
  <c r="D45" i="9"/>
  <c r="D73" i="9"/>
  <c r="D67" i="9"/>
  <c r="D49" i="9"/>
  <c r="D47" i="9"/>
  <c r="D11" i="9"/>
  <c r="D35" i="9"/>
  <c r="D29" i="9"/>
  <c r="D53" i="9"/>
  <c r="D31" i="9"/>
  <c r="D9" i="9"/>
  <c r="D13" i="9"/>
  <c r="D59" i="9"/>
  <c r="D41" i="9"/>
  <c r="D37" i="9"/>
  <c r="D25" i="9"/>
  <c r="D7" i="9"/>
  <c r="D6" i="9"/>
  <c r="D15" i="9"/>
  <c r="D23" i="9"/>
  <c r="D75" i="9"/>
  <c r="D39" i="9"/>
  <c r="D19" i="9"/>
  <c r="D51" i="9"/>
  <c r="D21" i="9"/>
  <c r="D17" i="9"/>
  <c r="D8" i="9"/>
  <c r="D12" i="9"/>
  <c r="D16" i="9"/>
  <c r="D20" i="9"/>
  <c r="D24" i="9"/>
  <c r="D28" i="9"/>
  <c r="D32" i="9"/>
  <c r="D36" i="9"/>
  <c r="D40" i="9"/>
  <c r="D44" i="9"/>
  <c r="D48" i="9"/>
  <c r="D52" i="9"/>
  <c r="D56" i="9"/>
  <c r="D60" i="9"/>
  <c r="D64" i="9"/>
  <c r="D68" i="9"/>
  <c r="D72" i="9"/>
  <c r="D76" i="9"/>
  <c r="D5" i="9"/>
  <c r="D10" i="9"/>
  <c r="D14" i="9"/>
  <c r="D18" i="9"/>
  <c r="D22" i="9"/>
  <c r="D26" i="9"/>
  <c r="D30" i="9"/>
  <c r="D34" i="9"/>
  <c r="D38" i="9"/>
  <c r="D42" i="9"/>
  <c r="D46" i="9"/>
  <c r="D50" i="9"/>
  <c r="D54" i="9"/>
  <c r="D58" i="9"/>
  <c r="D62" i="9"/>
  <c r="D66" i="9"/>
  <c r="D70" i="9"/>
  <c r="D74" i="9"/>
  <c r="B59" i="9" l="1"/>
  <c r="B51" i="9"/>
  <c r="B17" i="9"/>
  <c r="B72" i="9"/>
  <c r="B41" i="9"/>
  <c r="B32" i="9"/>
  <c r="B16" i="9"/>
  <c r="B66" i="9"/>
  <c r="B8" i="9"/>
  <c r="B18" i="9"/>
  <c r="B29" i="9"/>
  <c r="B65" i="9"/>
  <c r="B71" i="9"/>
  <c r="B52" i="9"/>
  <c r="B21" i="9"/>
  <c r="B36" i="9"/>
  <c r="B68" i="9"/>
  <c r="B43" i="9"/>
  <c r="B70" i="9"/>
  <c r="B50" i="9"/>
  <c r="B49" i="9"/>
  <c r="B57" i="9"/>
  <c r="B64" i="9"/>
  <c r="B47" i="9"/>
  <c r="B63" i="9"/>
  <c r="B20" i="9"/>
  <c r="B35" i="9"/>
  <c r="B30" i="9"/>
  <c r="B42" i="9"/>
  <c r="B33" i="9"/>
  <c r="B25" i="9"/>
  <c r="B56" i="9"/>
  <c r="B31" i="9"/>
  <c r="B55" i="9"/>
  <c r="B53" i="9"/>
  <c r="B4" i="9"/>
  <c r="B27" i="9"/>
  <c r="B45" i="9"/>
  <c r="B34" i="9"/>
  <c r="B9" i="9"/>
  <c r="B62" i="9"/>
  <c r="B48" i="9"/>
  <c r="B23" i="9"/>
  <c r="B39" i="9"/>
  <c r="B44" i="9"/>
  <c r="B58" i="9"/>
  <c r="B19" i="9"/>
  <c r="B76" i="9"/>
  <c r="B26" i="9"/>
  <c r="B38" i="9"/>
  <c r="B22" i="9"/>
  <c r="B40" i="9"/>
  <c r="B7" i="9"/>
  <c r="B15" i="9"/>
  <c r="B37" i="9"/>
  <c r="B73" i="9"/>
  <c r="B75" i="9"/>
  <c r="B11" i="9"/>
  <c r="B28" i="9"/>
  <c r="B69" i="9"/>
  <c r="B61" i="9"/>
  <c r="B46" i="9"/>
  <c r="B54" i="9"/>
  <c r="B60" i="9"/>
  <c r="B67" i="9"/>
  <c r="B3" i="9"/>
  <c r="B74" i="9"/>
  <c r="B10" i="9"/>
  <c r="B13" i="9"/>
  <c r="B5" i="9"/>
  <c r="B24" i="9"/>
  <c r="B14" i="9"/>
  <c r="B6" i="9"/>
  <c r="B12" i="9"/>
  <c r="B2" i="9"/>
  <c r="D4" i="9"/>
  <c r="I12" i="9" l="1"/>
  <c r="I13" i="9"/>
  <c r="G13" i="9"/>
  <c r="G12" i="9"/>
  <c r="I6" i="9"/>
  <c r="I5" i="9"/>
  <c r="I4" i="9"/>
  <c r="I3" i="9" l="1"/>
  <c r="I8" i="9"/>
  <c r="G5" i="9"/>
  <c r="H5" i="9"/>
  <c r="H4" i="9"/>
  <c r="H6" i="9"/>
  <c r="G6" i="9"/>
  <c r="G8" i="9"/>
  <c r="G4" i="9"/>
  <c r="H3" i="9"/>
  <c r="G3" i="9"/>
  <c r="H8" i="9"/>
  <c r="I7" i="9"/>
  <c r="I9" i="9" l="1"/>
  <c r="I11" i="9"/>
  <c r="I10" i="9"/>
  <c r="H10" i="9"/>
  <c r="H7" i="9"/>
  <c r="H11" i="9" s="1"/>
  <c r="G10" i="9"/>
  <c r="G7" i="9"/>
  <c r="O1" i="9" s="1"/>
  <c r="O2" i="9" s="1"/>
  <c r="O3" i="9" s="1"/>
  <c r="G9" i="9"/>
  <c r="H9" i="9"/>
  <c r="O4" i="9" l="1"/>
  <c r="O5" i="9" s="1"/>
  <c r="G11" i="9"/>
  <c r="S2" i="9"/>
  <c r="T2" i="9" l="1"/>
  <c r="R2" i="9" s="1"/>
  <c r="U2" i="9" l="1"/>
  <c r="S3" i="9"/>
  <c r="T3" i="9" l="1"/>
  <c r="R3" i="9" s="1"/>
  <c r="V2" i="9"/>
  <c r="U3" i="9" l="1"/>
  <c r="S4" i="9"/>
  <c r="T4" i="9" l="1"/>
  <c r="R4" i="9" s="1"/>
  <c r="V3" i="9"/>
  <c r="S5" i="9" l="1"/>
  <c r="U4" i="9"/>
  <c r="T5" i="9" l="1"/>
  <c r="R5" i="9" s="1"/>
  <c r="V4" i="9"/>
  <c r="U5" i="9" l="1"/>
  <c r="S6" i="9"/>
  <c r="V5" i="9" l="1"/>
  <c r="T6" i="9"/>
  <c r="R6" i="9" s="1"/>
  <c r="S7" i="9" l="1"/>
  <c r="U6" i="9"/>
  <c r="V6" i="9" l="1"/>
  <c r="T7" i="9"/>
  <c r="R7" i="9" s="1"/>
  <c r="U7" i="9" l="1"/>
  <c r="S8" i="9"/>
  <c r="V7" i="9" l="1"/>
  <c r="T8" i="9"/>
  <c r="R8" i="9" s="1"/>
  <c r="S9" i="9" l="1"/>
  <c r="U8" i="9"/>
  <c r="V8" i="9" l="1"/>
  <c r="T9" i="9"/>
  <c r="R9" i="9" s="1"/>
  <c r="U9" i="9" l="1"/>
  <c r="S10" i="9"/>
  <c r="T10" i="9" l="1"/>
  <c r="R10" i="9" s="1"/>
  <c r="V9" i="9"/>
  <c r="S11" i="9" l="1"/>
  <c r="U10" i="9"/>
  <c r="V10" i="9" l="1"/>
  <c r="T11" i="9"/>
  <c r="R11" i="9" s="1"/>
  <c r="U11" i="9" l="1"/>
  <c r="S12" i="9"/>
  <c r="V11" i="9" l="1"/>
  <c r="T12" i="9"/>
  <c r="R12" i="9" s="1"/>
  <c r="S13" i="9" l="1"/>
  <c r="U12" i="9"/>
  <c r="V12" i="9" l="1"/>
  <c r="T13" i="9"/>
  <c r="U13" i="9" l="1"/>
  <c r="S14" i="9"/>
  <c r="R13" i="9"/>
  <c r="T14" i="9" l="1"/>
  <c r="U14" i="9" s="1"/>
  <c r="V13" i="9"/>
  <c r="V14" i="9" l="1"/>
  <c r="R14" i="9"/>
  <c r="V15" i="9" l="1"/>
  <c r="W14" i="9" s="1"/>
  <c r="X2" i="9" l="1"/>
  <c r="W2" i="9"/>
  <c r="X3" i="9"/>
  <c r="W3" i="9"/>
  <c r="X4" i="9"/>
  <c r="W4" i="9"/>
  <c r="X5" i="9"/>
  <c r="W5" i="9"/>
  <c r="X6" i="9"/>
  <c r="W6" i="9"/>
  <c r="X7" i="9"/>
  <c r="W7" i="9"/>
  <c r="X8" i="9"/>
  <c r="W8" i="9"/>
  <c r="X9" i="9"/>
  <c r="W9" i="9"/>
  <c r="X10" i="9"/>
  <c r="W10" i="9"/>
  <c r="X11" i="9"/>
  <c r="W11" i="9"/>
  <c r="X12" i="9"/>
  <c r="W12" i="9"/>
  <c r="X13" i="9"/>
  <c r="W13" i="9"/>
  <c r="X14" i="9"/>
  <c r="W15" i="9" l="1"/>
</calcChain>
</file>

<file path=xl/sharedStrings.xml><?xml version="1.0" encoding="utf-8"?>
<sst xmlns="http://schemas.openxmlformats.org/spreadsheetml/2006/main" count="44" uniqueCount="40">
  <si>
    <t>Per.</t>
  </si>
  <si>
    <t>Range</t>
  </si>
  <si>
    <t>LB</t>
  </si>
  <si>
    <t>UB</t>
  </si>
  <si>
    <t>CumCount</t>
  </si>
  <si>
    <t>Count</t>
  </si>
  <si>
    <t>Freq</t>
  </si>
  <si>
    <t>CumFreq</t>
  </si>
  <si>
    <t>Mean</t>
  </si>
  <si>
    <t>Max</t>
  </si>
  <si>
    <t>Min</t>
  </si>
  <si>
    <t>StdDev</t>
  </si>
  <si>
    <t>CV</t>
  </si>
  <si>
    <t>Do Not Write on these four columns A-D</t>
  </si>
  <si>
    <t>Trend</t>
  </si>
  <si>
    <t>Seas</t>
  </si>
  <si>
    <t>T&amp;RanS</t>
  </si>
  <si>
    <t>Trend&amp;Seas</t>
  </si>
  <si>
    <t>TrendForSEason</t>
  </si>
  <si>
    <t xml:space="preserve">No Trend </t>
  </si>
  <si>
    <t>Statistics</t>
  </si>
  <si>
    <t>Set 1</t>
  </si>
  <si>
    <t>Set 2</t>
  </si>
  <si>
    <t>Set 3</t>
  </si>
  <si>
    <t>Range/Mean</t>
  </si>
  <si>
    <t>Median</t>
  </si>
  <si>
    <t>Mean/Median</t>
  </si>
  <si>
    <t>Max How Many Width</t>
  </si>
  <si>
    <t>Width (Range/10)</t>
  </si>
  <si>
    <t>Width (Round)</t>
  </si>
  <si>
    <t xml:space="preserve">Min (Round) </t>
  </si>
  <si>
    <t>Max (Round)</t>
  </si>
  <si>
    <t>Periodicity</t>
  </si>
  <si>
    <t>b0=</t>
  </si>
  <si>
    <t>b1=</t>
  </si>
  <si>
    <t>Mode</t>
  </si>
  <si>
    <t>Mode Single</t>
  </si>
  <si>
    <t>Mode Multiple</t>
  </si>
  <si>
    <t>ctl shift enter</t>
  </si>
  <si>
    <t>FIXED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</si>
</sst>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00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Book Antiqua"/>
      <family val="1"/>
    </font>
    <font>
      <sz val="10"/>
      <name val="Book Antiqua"/>
      <family val="1"/>
    </font>
    <font>
      <b/>
      <sz val="10"/>
      <name val="Book Antiqua"/>
      <family val="1"/>
    </font>
    <font>
      <b/>
      <sz val="11"/>
      <color theme="1"/>
      <name val="Book Antiqua"/>
      <family val="1"/>
    </font>
    <font>
      <sz val="10"/>
      <color theme="1"/>
      <name val="Book Antiqua"/>
      <family val="1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0" fontId="2" fillId="0" borderId="0"/>
    <xf numFmtId="0" fontId="1" fillId="0" borderId="0"/>
  </cellStyleXfs>
  <cellXfs count="64">
    <xf numFmtId="0" fontId="0" fillId="0" borderId="0" xfId="0"/>
    <xf numFmtId="0" fontId="3" fillId="0" borderId="0" xfId="1" applyFont="1" applyAlignment="1">
      <alignment horizontal="left"/>
    </xf>
    <xf numFmtId="0" fontId="3" fillId="0" borderId="0" xfId="0" applyFont="1"/>
    <xf numFmtId="0" fontId="3" fillId="0" borderId="0" xfId="1" applyFont="1"/>
    <xf numFmtId="0" fontId="4" fillId="0" borderId="0" xfId="3" applyFont="1"/>
    <xf numFmtId="0" fontId="5" fillId="0" borderId="2" xfId="2" applyFont="1" applyBorder="1" applyAlignment="1">
      <alignment horizontal="center"/>
    </xf>
    <xf numFmtId="0" fontId="5" fillId="0" borderId="3" xfId="2" applyFont="1" applyBorder="1" applyAlignment="1">
      <alignment horizontal="center"/>
    </xf>
    <xf numFmtId="0" fontId="5" fillId="0" borderId="0" xfId="2" applyFont="1" applyAlignment="1">
      <alignment horizontal="center"/>
    </xf>
    <xf numFmtId="0" fontId="4" fillId="0" borderId="0" xfId="2" applyFont="1"/>
    <xf numFmtId="0" fontId="6" fillId="0" borderId="0" xfId="1" applyFont="1"/>
    <xf numFmtId="0" fontId="3" fillId="3" borderId="0" xfId="1" applyFont="1" applyFill="1"/>
    <xf numFmtId="0" fontId="3" fillId="0" borderId="10" xfId="1" applyFont="1" applyBorder="1" applyAlignment="1">
      <alignment horizontal="left"/>
    </xf>
    <xf numFmtId="0" fontId="3" fillId="2" borderId="12" xfId="1" applyFont="1" applyFill="1" applyBorder="1" applyAlignment="1">
      <alignment horizontal="center"/>
    </xf>
    <xf numFmtId="0" fontId="3" fillId="4" borderId="12" xfId="1" applyFont="1" applyFill="1" applyBorder="1" applyAlignment="1">
      <alignment horizontal="center"/>
    </xf>
    <xf numFmtId="0" fontId="3" fillId="5" borderId="11" xfId="1" applyFont="1" applyFill="1" applyBorder="1" applyAlignment="1">
      <alignment horizontal="center"/>
    </xf>
    <xf numFmtId="0" fontId="4" fillId="0" borderId="0" xfId="2" applyFont="1" applyFill="1"/>
    <xf numFmtId="0" fontId="4" fillId="0" borderId="2" xfId="2" applyFont="1" applyBorder="1" applyAlignment="1">
      <alignment horizontal="center"/>
    </xf>
    <xf numFmtId="1" fontId="4" fillId="0" borderId="2" xfId="2" applyNumberFormat="1" applyFont="1" applyFill="1" applyBorder="1" applyAlignment="1">
      <alignment horizontal="center"/>
    </xf>
    <xf numFmtId="1" fontId="4" fillId="0" borderId="3" xfId="2" applyNumberFormat="1" applyFont="1" applyBorder="1" applyAlignment="1">
      <alignment horizontal="center"/>
    </xf>
    <xf numFmtId="1" fontId="4" fillId="0" borderId="13" xfId="2" applyNumberFormat="1" applyFont="1" applyBorder="1" applyAlignment="1">
      <alignment horizontal="center"/>
    </xf>
    <xf numFmtId="2" fontId="4" fillId="0" borderId="13" xfId="2" applyNumberFormat="1" applyFont="1" applyBorder="1" applyAlignment="1">
      <alignment horizontal="center"/>
    </xf>
    <xf numFmtId="2" fontId="4" fillId="0" borderId="3" xfId="2" applyNumberFormat="1" applyFont="1" applyBorder="1" applyAlignment="1">
      <alignment horizontal="center"/>
    </xf>
    <xf numFmtId="0" fontId="3" fillId="2" borderId="0" xfId="1" applyFont="1" applyFill="1" applyAlignment="1">
      <alignment horizontal="center"/>
    </xf>
    <xf numFmtId="0" fontId="3" fillId="4" borderId="0" xfId="1" applyFont="1" applyFill="1" applyAlignment="1">
      <alignment horizontal="center"/>
    </xf>
    <xf numFmtId="0" fontId="3" fillId="5" borderId="0" xfId="1" applyFont="1" applyFill="1" applyAlignment="1">
      <alignment horizontal="center"/>
    </xf>
    <xf numFmtId="0" fontId="3" fillId="0" borderId="0" xfId="1" applyFont="1" applyFill="1" applyAlignment="1">
      <alignment horizontal="center"/>
    </xf>
    <xf numFmtId="0" fontId="4" fillId="0" borderId="4" xfId="2" applyFont="1" applyBorder="1" applyAlignment="1">
      <alignment horizontal="center"/>
    </xf>
    <xf numFmtId="1" fontId="4" fillId="0" borderId="4" xfId="2" applyNumberFormat="1" applyFont="1" applyBorder="1" applyAlignment="1">
      <alignment horizontal="center"/>
    </xf>
    <xf numFmtId="1" fontId="4" fillId="0" borderId="5" xfId="2" applyNumberFormat="1" applyFont="1" applyBorder="1" applyAlignment="1">
      <alignment horizontal="center"/>
    </xf>
    <xf numFmtId="1" fontId="4" fillId="0" borderId="0" xfId="2" applyNumberFormat="1" applyFont="1" applyBorder="1" applyAlignment="1">
      <alignment horizontal="center"/>
    </xf>
    <xf numFmtId="2" fontId="4" fillId="0" borderId="0" xfId="2" applyNumberFormat="1" applyFont="1" applyBorder="1" applyAlignment="1">
      <alignment horizontal="center"/>
    </xf>
    <xf numFmtId="2" fontId="4" fillId="0" borderId="5" xfId="2" applyNumberFormat="1" applyFont="1" applyBorder="1" applyAlignment="1">
      <alignment horizontal="center"/>
    </xf>
    <xf numFmtId="0" fontId="3" fillId="0" borderId="0" xfId="4" applyFont="1"/>
    <xf numFmtId="0" fontId="4" fillId="0" borderId="6" xfId="2" applyFont="1" applyBorder="1" applyAlignment="1">
      <alignment horizontal="center"/>
    </xf>
    <xf numFmtId="1" fontId="4" fillId="0" borderId="6" xfId="2" applyNumberFormat="1" applyFont="1" applyBorder="1" applyAlignment="1">
      <alignment horizontal="center"/>
    </xf>
    <xf numFmtId="1" fontId="4" fillId="0" borderId="7" xfId="2" applyNumberFormat="1" applyFont="1" applyBorder="1" applyAlignment="1">
      <alignment horizontal="center"/>
    </xf>
    <xf numFmtId="1" fontId="4" fillId="0" borderId="14" xfId="2" applyNumberFormat="1" applyFont="1" applyBorder="1" applyAlignment="1">
      <alignment horizontal="center"/>
    </xf>
    <xf numFmtId="2" fontId="4" fillId="0" borderId="14" xfId="2" applyNumberFormat="1" applyFont="1" applyBorder="1" applyAlignment="1">
      <alignment horizontal="center"/>
    </xf>
    <xf numFmtId="2" fontId="4" fillId="0" borderId="7" xfId="2" applyNumberFormat="1" applyFont="1" applyBorder="1" applyAlignment="1">
      <alignment horizontal="center"/>
    </xf>
    <xf numFmtId="0" fontId="4" fillId="0" borderId="0" xfId="2" applyFont="1" applyBorder="1" applyAlignment="1">
      <alignment horizontal="center"/>
    </xf>
    <xf numFmtId="0" fontId="7" fillId="0" borderId="8" xfId="2" applyFont="1" applyFill="1" applyBorder="1"/>
    <xf numFmtId="0" fontId="7" fillId="0" borderId="9" xfId="2" applyFont="1" applyFill="1" applyBorder="1"/>
    <xf numFmtId="164" fontId="7" fillId="0" borderId="8" xfId="2" applyNumberFormat="1" applyFont="1" applyFill="1" applyBorder="1"/>
    <xf numFmtId="164" fontId="7" fillId="0" borderId="9" xfId="2" applyNumberFormat="1" applyFont="1" applyFill="1" applyBorder="1"/>
    <xf numFmtId="0" fontId="4" fillId="0" borderId="10" xfId="2" applyFont="1" applyBorder="1"/>
    <xf numFmtId="0" fontId="4" fillId="0" borderId="11" xfId="2" applyFont="1" applyBorder="1"/>
    <xf numFmtId="0" fontId="4" fillId="0" borderId="1" xfId="2" applyFont="1" applyBorder="1"/>
    <xf numFmtId="0" fontId="4" fillId="0" borderId="9" xfId="2" applyFont="1" applyBorder="1"/>
    <xf numFmtId="165" fontId="4" fillId="0" borderId="9" xfId="2" applyNumberFormat="1" applyFont="1" applyBorder="1"/>
    <xf numFmtId="0" fontId="3" fillId="0" borderId="0" xfId="1" applyFont="1" applyAlignment="1">
      <alignment horizontal="right"/>
    </xf>
    <xf numFmtId="0" fontId="3" fillId="3" borderId="0" xfId="1" applyFont="1" applyFill="1" applyAlignment="1">
      <alignment horizontal="left"/>
    </xf>
    <xf numFmtId="0" fontId="4" fillId="0" borderId="0" xfId="2" applyFont="1" applyAlignment="1">
      <alignment horizontal="right"/>
    </xf>
    <xf numFmtId="0" fontId="4" fillId="0" borderId="0" xfId="2" applyFont="1" applyBorder="1"/>
    <xf numFmtId="164" fontId="7" fillId="0" borderId="0" xfId="2" applyNumberFormat="1" applyFont="1" applyFill="1" applyBorder="1"/>
    <xf numFmtId="0" fontId="4" fillId="0" borderId="0" xfId="2" applyFont="1" applyFill="1" applyBorder="1"/>
    <xf numFmtId="0" fontId="4" fillId="0" borderId="2" xfId="2" applyFont="1" applyBorder="1"/>
    <xf numFmtId="164" fontId="7" fillId="0" borderId="13" xfId="2" applyNumberFormat="1" applyFont="1" applyFill="1" applyBorder="1"/>
    <xf numFmtId="164" fontId="7" fillId="0" borderId="3" xfId="2" applyNumberFormat="1" applyFont="1" applyFill="1" applyBorder="1"/>
    <xf numFmtId="0" fontId="4" fillId="0" borderId="6" xfId="2" applyFont="1" applyBorder="1"/>
    <xf numFmtId="164" fontId="7" fillId="0" borderId="14" xfId="2" applyNumberFormat="1" applyFont="1" applyFill="1" applyBorder="1"/>
    <xf numFmtId="164" fontId="7" fillId="0" borderId="7" xfId="2" applyNumberFormat="1" applyFont="1" applyFill="1" applyBorder="1"/>
    <xf numFmtId="0" fontId="4" fillId="0" borderId="15" xfId="2" applyFont="1" applyBorder="1"/>
    <xf numFmtId="0" fontId="4" fillId="0" borderId="14" xfId="2" applyFont="1" applyBorder="1"/>
    <xf numFmtId="0" fontId="4" fillId="0" borderId="12" xfId="2" applyFont="1" applyBorder="1"/>
  </cellXfs>
  <cellStyles count="5">
    <cellStyle name="Normal" xfId="0" builtinId="0"/>
    <cellStyle name="Normal 2" xfId="2" xr:uid="{00000000-0005-0000-0000-000001000000}"/>
    <cellStyle name="Normal 2 2" xfId="1" xr:uid="{00000000-0005-0000-0000-000002000000}"/>
    <cellStyle name="Normal 3 2" xfId="4" xr:uid="{00000000-0005-0000-0000-000003000000}"/>
    <cellStyle name="Normal 4" xfId="3" xr:uid="{00000000-0005-0000-0000-000004000000}"/>
  </cellStyles>
  <dxfs count="0"/>
  <tableStyles count="0" defaultTableStyle="TableStyleMedium2" defaultPivotStyle="PivotStyleLight16"/>
  <colors>
    <mruColors>
      <color rgb="FFED7D31"/>
      <color rgb="FF4472C4"/>
      <color rgb="FF00B050"/>
      <color rgb="FFFFC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ArdiOdd!$B$1</c:f>
          <c:strCache>
            <c:ptCount val="1"/>
            <c:pt idx="0">
              <c:v>No Trend </c:v>
            </c:pt>
          </c:strCache>
        </c:strRef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ArdiOdd!$W$1</c:f>
              <c:strCache>
                <c:ptCount val="1"/>
                <c:pt idx="0">
                  <c:v>Freq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ArdiOdd!$R$2:$R$14</c:f>
              <c:strCache>
                <c:ptCount val="13"/>
                <c:pt idx="0">
                  <c:v>0 - 700</c:v>
                </c:pt>
                <c:pt idx="1">
                  <c:v>700 - 1400</c:v>
                </c:pt>
                <c:pt idx="2">
                  <c:v>1400 - 2100</c:v>
                </c:pt>
                <c:pt idx="3">
                  <c:v>2100 - 2800</c:v>
                </c:pt>
                <c:pt idx="4">
                  <c:v>2800 - 3500</c:v>
                </c:pt>
                <c:pt idx="5">
                  <c:v>3500 - 4200</c:v>
                </c:pt>
                <c:pt idx="6">
                  <c:v>4200 - 4900</c:v>
                </c:pt>
                <c:pt idx="7">
                  <c:v>4900 - 5600</c:v>
                </c:pt>
                <c:pt idx="8">
                  <c:v>5600 - 6300</c:v>
                </c:pt>
                <c:pt idx="9">
                  <c:v>6300 - 7000</c:v>
                </c:pt>
                <c:pt idx="10">
                  <c:v>7000 - 7700</c:v>
                </c:pt>
                <c:pt idx="11">
                  <c:v>7700 - 8400</c:v>
                </c:pt>
                <c:pt idx="12">
                  <c:v>8400 - 9100</c:v>
                </c:pt>
              </c:strCache>
            </c:strRef>
          </c:cat>
          <c:val>
            <c:numRef>
              <c:f>ArdiOdd!$W$2:$W$14</c:f>
              <c:numCache>
                <c:formatCode>0.00</c:formatCode>
                <c:ptCount val="13"/>
                <c:pt idx="0">
                  <c:v>1.3333333333333334E-2</c:v>
                </c:pt>
                <c:pt idx="1">
                  <c:v>0.12</c:v>
                </c:pt>
                <c:pt idx="2">
                  <c:v>0.16</c:v>
                </c:pt>
                <c:pt idx="3">
                  <c:v>0.18666666666666668</c:v>
                </c:pt>
                <c:pt idx="4">
                  <c:v>0.12</c:v>
                </c:pt>
                <c:pt idx="5">
                  <c:v>0.16</c:v>
                </c:pt>
                <c:pt idx="6">
                  <c:v>0.10666666666666667</c:v>
                </c:pt>
                <c:pt idx="7">
                  <c:v>5.3333333333333337E-2</c:v>
                </c:pt>
                <c:pt idx="8">
                  <c:v>5.3333333333333337E-2</c:v>
                </c:pt>
                <c:pt idx="9">
                  <c:v>0</c:v>
                </c:pt>
                <c:pt idx="10">
                  <c:v>1.3333333333333334E-2</c:v>
                </c:pt>
                <c:pt idx="11">
                  <c:v>1.3333333333333334E-2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34-463A-87A2-3B3ABFB382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663601088"/>
        <c:axId val="663601480"/>
      </c:barChart>
      <c:catAx>
        <c:axId val="6636010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663601480"/>
        <c:crosses val="autoZero"/>
        <c:auto val="1"/>
        <c:lblAlgn val="ctr"/>
        <c:lblOffset val="100"/>
        <c:noMultiLvlLbl val="0"/>
      </c:catAx>
      <c:valAx>
        <c:axId val="663601480"/>
        <c:scaling>
          <c:orientation val="minMax"/>
        </c:scaling>
        <c:delete val="0"/>
        <c:axPos val="l"/>
        <c:numFmt formatCode="0.00" sourceLinked="1"/>
        <c:majorTickMark val="out"/>
        <c:minorTickMark val="none"/>
        <c:tickLblPos val="nextTo"/>
        <c:crossAx val="663601088"/>
        <c:crosses val="autoZero"/>
        <c:crossBetween val="between"/>
      </c:valAx>
    </c:plotArea>
    <c:plotVisOnly val="1"/>
    <c:dispBlanksAs val="gap"/>
    <c:showDLblsOverMax val="0"/>
  </c:chart>
  <c:spPr>
    <a:ln w="38100">
      <a:solidFill>
        <a:sysClr val="windowText" lastClr="000000"/>
      </a:solidFill>
    </a:ln>
  </c:spPr>
  <c:txPr>
    <a:bodyPr/>
    <a:lstStyle/>
    <a:p>
      <a:pPr>
        <a:defRPr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strRef>
          <c:f>ArdiOdd!$C$1</c:f>
          <c:strCache>
            <c:ptCount val="1"/>
            <c:pt idx="0">
              <c:v>Trend</c:v>
            </c:pt>
          </c:strCache>
        </c:strRef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ArdiOdd!$W$1</c:f>
              <c:strCache>
                <c:ptCount val="1"/>
                <c:pt idx="0">
                  <c:v>Freq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ArdiOdd!$R$2:$R$14</c:f>
              <c:strCache>
                <c:ptCount val="13"/>
                <c:pt idx="0">
                  <c:v>0 - 700</c:v>
                </c:pt>
                <c:pt idx="1">
                  <c:v>700 - 1400</c:v>
                </c:pt>
                <c:pt idx="2">
                  <c:v>1400 - 2100</c:v>
                </c:pt>
                <c:pt idx="3">
                  <c:v>2100 - 2800</c:v>
                </c:pt>
                <c:pt idx="4">
                  <c:v>2800 - 3500</c:v>
                </c:pt>
                <c:pt idx="5">
                  <c:v>3500 - 4200</c:v>
                </c:pt>
                <c:pt idx="6">
                  <c:v>4200 - 4900</c:v>
                </c:pt>
                <c:pt idx="7">
                  <c:v>4900 - 5600</c:v>
                </c:pt>
                <c:pt idx="8">
                  <c:v>5600 - 6300</c:v>
                </c:pt>
                <c:pt idx="9">
                  <c:v>6300 - 7000</c:v>
                </c:pt>
                <c:pt idx="10">
                  <c:v>7000 - 7700</c:v>
                </c:pt>
                <c:pt idx="11">
                  <c:v>7700 - 8400</c:v>
                </c:pt>
                <c:pt idx="12">
                  <c:v>8400 - 9100</c:v>
                </c:pt>
              </c:strCache>
            </c:strRef>
          </c:cat>
          <c:val>
            <c:numRef>
              <c:f>ArdiOdd!$W$2:$W$14</c:f>
              <c:numCache>
                <c:formatCode>0.00</c:formatCode>
                <c:ptCount val="13"/>
                <c:pt idx="0">
                  <c:v>1.3333333333333334E-2</c:v>
                </c:pt>
                <c:pt idx="1">
                  <c:v>0.12</c:v>
                </c:pt>
                <c:pt idx="2">
                  <c:v>0.16</c:v>
                </c:pt>
                <c:pt idx="3">
                  <c:v>0.18666666666666668</c:v>
                </c:pt>
                <c:pt idx="4">
                  <c:v>0.12</c:v>
                </c:pt>
                <c:pt idx="5">
                  <c:v>0.16</c:v>
                </c:pt>
                <c:pt idx="6">
                  <c:v>0.10666666666666667</c:v>
                </c:pt>
                <c:pt idx="7">
                  <c:v>5.3333333333333337E-2</c:v>
                </c:pt>
                <c:pt idx="8">
                  <c:v>5.3333333333333337E-2</c:v>
                </c:pt>
                <c:pt idx="9">
                  <c:v>0</c:v>
                </c:pt>
                <c:pt idx="10">
                  <c:v>1.3333333333333334E-2</c:v>
                </c:pt>
                <c:pt idx="11">
                  <c:v>1.3333333333333334E-2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9A-4E46-A9F5-65FB5A4027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663602264"/>
        <c:axId val="663602656"/>
      </c:barChart>
      <c:catAx>
        <c:axId val="6636022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663602656"/>
        <c:crosses val="autoZero"/>
        <c:auto val="1"/>
        <c:lblAlgn val="ctr"/>
        <c:lblOffset val="100"/>
        <c:noMultiLvlLbl val="0"/>
      </c:catAx>
      <c:valAx>
        <c:axId val="663602656"/>
        <c:scaling>
          <c:orientation val="minMax"/>
        </c:scaling>
        <c:delete val="0"/>
        <c:axPos val="l"/>
        <c:numFmt formatCode="0.00" sourceLinked="1"/>
        <c:majorTickMark val="out"/>
        <c:minorTickMark val="none"/>
        <c:tickLblPos val="nextTo"/>
        <c:crossAx val="663602264"/>
        <c:crosses val="autoZero"/>
        <c:crossBetween val="between"/>
      </c:valAx>
    </c:plotArea>
    <c:plotVisOnly val="1"/>
    <c:dispBlanksAs val="gap"/>
    <c:showDLblsOverMax val="0"/>
  </c:chart>
  <c:spPr>
    <a:ln w="38100">
      <a:solidFill>
        <a:sysClr val="windowText" lastClr="000000"/>
      </a:solidFill>
    </a:ln>
  </c:spPr>
  <c:txPr>
    <a:bodyPr/>
    <a:lstStyle/>
    <a:p>
      <a:pPr>
        <a:defRPr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strRef>
          <c:f>ArdiOdd!$D$1</c:f>
          <c:strCache>
            <c:ptCount val="1"/>
            <c:pt idx="0">
              <c:v>Trend&amp;Seas</c:v>
            </c:pt>
          </c:strCache>
        </c:strRef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ArdiOdd!$W$1</c:f>
              <c:strCache>
                <c:ptCount val="1"/>
                <c:pt idx="0">
                  <c:v>Freq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ArdiOdd!$R$2:$R$14</c:f>
              <c:strCache>
                <c:ptCount val="13"/>
                <c:pt idx="0">
                  <c:v>0 - 700</c:v>
                </c:pt>
                <c:pt idx="1">
                  <c:v>700 - 1400</c:v>
                </c:pt>
                <c:pt idx="2">
                  <c:v>1400 - 2100</c:v>
                </c:pt>
                <c:pt idx="3">
                  <c:v>2100 - 2800</c:v>
                </c:pt>
                <c:pt idx="4">
                  <c:v>2800 - 3500</c:v>
                </c:pt>
                <c:pt idx="5">
                  <c:v>3500 - 4200</c:v>
                </c:pt>
                <c:pt idx="6">
                  <c:v>4200 - 4900</c:v>
                </c:pt>
                <c:pt idx="7">
                  <c:v>4900 - 5600</c:v>
                </c:pt>
                <c:pt idx="8">
                  <c:v>5600 - 6300</c:v>
                </c:pt>
                <c:pt idx="9">
                  <c:v>6300 - 7000</c:v>
                </c:pt>
                <c:pt idx="10">
                  <c:v>7000 - 7700</c:v>
                </c:pt>
                <c:pt idx="11">
                  <c:v>7700 - 8400</c:v>
                </c:pt>
                <c:pt idx="12">
                  <c:v>8400 - 9100</c:v>
                </c:pt>
              </c:strCache>
            </c:strRef>
          </c:cat>
          <c:val>
            <c:numRef>
              <c:f>ArdiOdd!$W$2:$W$14</c:f>
              <c:numCache>
                <c:formatCode>0.00</c:formatCode>
                <c:ptCount val="13"/>
                <c:pt idx="0">
                  <c:v>1.3333333333333334E-2</c:v>
                </c:pt>
                <c:pt idx="1">
                  <c:v>0.12</c:v>
                </c:pt>
                <c:pt idx="2">
                  <c:v>0.16</c:v>
                </c:pt>
                <c:pt idx="3">
                  <c:v>0.18666666666666668</c:v>
                </c:pt>
                <c:pt idx="4">
                  <c:v>0.12</c:v>
                </c:pt>
                <c:pt idx="5">
                  <c:v>0.16</c:v>
                </c:pt>
                <c:pt idx="6">
                  <c:v>0.10666666666666667</c:v>
                </c:pt>
                <c:pt idx="7">
                  <c:v>5.3333333333333337E-2</c:v>
                </c:pt>
                <c:pt idx="8">
                  <c:v>5.3333333333333337E-2</c:v>
                </c:pt>
                <c:pt idx="9">
                  <c:v>0</c:v>
                </c:pt>
                <c:pt idx="10">
                  <c:v>1.3333333333333334E-2</c:v>
                </c:pt>
                <c:pt idx="11">
                  <c:v>1.3333333333333334E-2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F6-4202-8C2F-02325D6A17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663603440"/>
        <c:axId val="663603832"/>
      </c:barChart>
      <c:catAx>
        <c:axId val="6636034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663603832"/>
        <c:crosses val="autoZero"/>
        <c:auto val="1"/>
        <c:lblAlgn val="ctr"/>
        <c:lblOffset val="100"/>
        <c:noMultiLvlLbl val="0"/>
      </c:catAx>
      <c:valAx>
        <c:axId val="663603832"/>
        <c:scaling>
          <c:orientation val="minMax"/>
        </c:scaling>
        <c:delete val="0"/>
        <c:axPos val="l"/>
        <c:numFmt formatCode="0.00" sourceLinked="1"/>
        <c:majorTickMark val="out"/>
        <c:minorTickMark val="none"/>
        <c:tickLblPos val="nextTo"/>
        <c:crossAx val="663603440"/>
        <c:crosses val="autoZero"/>
        <c:crossBetween val="between"/>
      </c:valAx>
    </c:plotArea>
    <c:plotVisOnly val="1"/>
    <c:dispBlanksAs val="gap"/>
    <c:showDLblsOverMax val="0"/>
  </c:chart>
  <c:spPr>
    <a:ln w="38100">
      <a:solidFill>
        <a:sysClr val="windowText" lastClr="000000"/>
      </a:solidFill>
    </a:ln>
  </c:spPr>
  <c:txPr>
    <a:bodyPr/>
    <a:lstStyle/>
    <a:p>
      <a:pPr>
        <a:defRPr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ArdiOdd!$B$1</c:f>
          <c:strCache>
            <c:ptCount val="1"/>
            <c:pt idx="0">
              <c:v>No Trend </c:v>
            </c:pt>
          </c:strCache>
        </c:strRef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xVal>
            <c:numRef>
              <c:f>ArdiOdd!$A$2:$A$76</c:f>
              <c:numCache>
                <c:formatCode>General</c:formatCode>
                <c:ptCount val="7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</c:numCache>
            </c:numRef>
          </c:xVal>
          <c:yVal>
            <c:numRef>
              <c:f>ArdiOdd!$B$2:$B$76</c:f>
              <c:numCache>
                <c:formatCode>General</c:formatCode>
                <c:ptCount val="75"/>
                <c:pt idx="0">
                  <c:v>3032</c:v>
                </c:pt>
                <c:pt idx="1">
                  <c:v>811</c:v>
                </c:pt>
                <c:pt idx="2">
                  <c:v>2047</c:v>
                </c:pt>
                <c:pt idx="3">
                  <c:v>1331</c:v>
                </c:pt>
                <c:pt idx="4">
                  <c:v>4442</c:v>
                </c:pt>
                <c:pt idx="5">
                  <c:v>1551</c:v>
                </c:pt>
                <c:pt idx="6">
                  <c:v>1264</c:v>
                </c:pt>
                <c:pt idx="7">
                  <c:v>2411</c:v>
                </c:pt>
                <c:pt idx="8">
                  <c:v>6073</c:v>
                </c:pt>
                <c:pt idx="9">
                  <c:v>2174</c:v>
                </c:pt>
                <c:pt idx="10">
                  <c:v>2675</c:v>
                </c:pt>
                <c:pt idx="11">
                  <c:v>4398</c:v>
                </c:pt>
                <c:pt idx="12">
                  <c:v>2878</c:v>
                </c:pt>
                <c:pt idx="13">
                  <c:v>2090</c:v>
                </c:pt>
                <c:pt idx="14">
                  <c:v>4782</c:v>
                </c:pt>
                <c:pt idx="15">
                  <c:v>1921</c:v>
                </c:pt>
                <c:pt idx="16">
                  <c:v>3572</c:v>
                </c:pt>
                <c:pt idx="17">
                  <c:v>1552</c:v>
                </c:pt>
                <c:pt idx="18">
                  <c:v>4810</c:v>
                </c:pt>
                <c:pt idx="19">
                  <c:v>5295</c:v>
                </c:pt>
                <c:pt idx="20">
                  <c:v>3215</c:v>
                </c:pt>
                <c:pt idx="21">
                  <c:v>3055</c:v>
                </c:pt>
                <c:pt idx="22">
                  <c:v>688</c:v>
                </c:pt>
                <c:pt idx="23">
                  <c:v>3205</c:v>
                </c:pt>
                <c:pt idx="24">
                  <c:v>5508</c:v>
                </c:pt>
                <c:pt idx="25">
                  <c:v>3959</c:v>
                </c:pt>
                <c:pt idx="26">
                  <c:v>4039</c:v>
                </c:pt>
                <c:pt idx="27">
                  <c:v>5788</c:v>
                </c:pt>
                <c:pt idx="28">
                  <c:v>2278</c:v>
                </c:pt>
                <c:pt idx="29">
                  <c:v>3502</c:v>
                </c:pt>
                <c:pt idx="30">
                  <c:v>2917</c:v>
                </c:pt>
                <c:pt idx="31">
                  <c:v>1021</c:v>
                </c:pt>
                <c:pt idx="32">
                  <c:v>3836</c:v>
                </c:pt>
                <c:pt idx="33">
                  <c:v>1211</c:v>
                </c:pt>
                <c:pt idx="34">
                  <c:v>1727</c:v>
                </c:pt>
                <c:pt idx="35">
                  <c:v>2626</c:v>
                </c:pt>
                <c:pt idx="36">
                  <c:v>954</c:v>
                </c:pt>
                <c:pt idx="37">
                  <c:v>1326</c:v>
                </c:pt>
                <c:pt idx="38">
                  <c:v>2697</c:v>
                </c:pt>
                <c:pt idx="39">
                  <c:v>4206</c:v>
                </c:pt>
                <c:pt idx="40">
                  <c:v>3466</c:v>
                </c:pt>
                <c:pt idx="41">
                  <c:v>1861</c:v>
                </c:pt>
                <c:pt idx="42">
                  <c:v>4109</c:v>
                </c:pt>
                <c:pt idx="43">
                  <c:v>2351</c:v>
                </c:pt>
                <c:pt idx="44">
                  <c:v>3779</c:v>
                </c:pt>
                <c:pt idx="45">
                  <c:v>2613</c:v>
                </c:pt>
                <c:pt idx="46">
                  <c:v>7180</c:v>
                </c:pt>
                <c:pt idx="47">
                  <c:v>2331</c:v>
                </c:pt>
                <c:pt idx="48">
                  <c:v>4016</c:v>
                </c:pt>
                <c:pt idx="49">
                  <c:v>2305</c:v>
                </c:pt>
                <c:pt idx="50">
                  <c:v>2590</c:v>
                </c:pt>
                <c:pt idx="51">
                  <c:v>3368</c:v>
                </c:pt>
                <c:pt idx="52">
                  <c:v>4994</c:v>
                </c:pt>
                <c:pt idx="53">
                  <c:v>5909</c:v>
                </c:pt>
                <c:pt idx="54">
                  <c:v>4120</c:v>
                </c:pt>
                <c:pt idx="55">
                  <c:v>1740</c:v>
                </c:pt>
                <c:pt idx="56">
                  <c:v>4253</c:v>
                </c:pt>
                <c:pt idx="57">
                  <c:v>2695</c:v>
                </c:pt>
                <c:pt idx="58">
                  <c:v>2735</c:v>
                </c:pt>
                <c:pt idx="59">
                  <c:v>3617</c:v>
                </c:pt>
                <c:pt idx="60">
                  <c:v>4489</c:v>
                </c:pt>
                <c:pt idx="61">
                  <c:v>1758</c:v>
                </c:pt>
                <c:pt idx="62">
                  <c:v>6192</c:v>
                </c:pt>
                <c:pt idx="63">
                  <c:v>1884</c:v>
                </c:pt>
                <c:pt idx="64">
                  <c:v>1323</c:v>
                </c:pt>
                <c:pt idx="65">
                  <c:v>2138</c:v>
                </c:pt>
                <c:pt idx="66">
                  <c:v>3047</c:v>
                </c:pt>
                <c:pt idx="67">
                  <c:v>1960</c:v>
                </c:pt>
                <c:pt idx="68">
                  <c:v>1722</c:v>
                </c:pt>
                <c:pt idx="69">
                  <c:v>3704</c:v>
                </c:pt>
                <c:pt idx="70">
                  <c:v>4578</c:v>
                </c:pt>
                <c:pt idx="71">
                  <c:v>3687</c:v>
                </c:pt>
                <c:pt idx="72">
                  <c:v>4915</c:v>
                </c:pt>
                <c:pt idx="73">
                  <c:v>7973</c:v>
                </c:pt>
                <c:pt idx="74">
                  <c:v>821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ArdiData!#REF!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F321-4F0E-9A48-E4C386973E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3604616"/>
        <c:axId val="663605008"/>
      </c:scatterChart>
      <c:valAx>
        <c:axId val="663604616"/>
        <c:scaling>
          <c:orientation val="minMax"/>
          <c:max val="75"/>
        </c:scaling>
        <c:delete val="0"/>
        <c:axPos val="b"/>
        <c:numFmt formatCode="General" sourceLinked="1"/>
        <c:majorTickMark val="out"/>
        <c:minorTickMark val="none"/>
        <c:tickLblPos val="nextTo"/>
        <c:crossAx val="663605008"/>
        <c:crosses val="autoZero"/>
        <c:crossBetween val="midCat"/>
      </c:valAx>
      <c:valAx>
        <c:axId val="66360500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663604616"/>
        <c:crosses val="autoZero"/>
        <c:crossBetween val="midCat"/>
      </c:valAx>
    </c:plotArea>
    <c:plotVisOnly val="1"/>
    <c:dispBlanksAs val="gap"/>
    <c:showDLblsOverMax val="0"/>
  </c:chart>
  <c:spPr>
    <a:ln w="38100">
      <a:solidFill>
        <a:sysClr val="windowText" lastClr="000000"/>
      </a:solidFill>
    </a:ln>
  </c:spPr>
  <c:txPr>
    <a:bodyPr/>
    <a:lstStyle/>
    <a:p>
      <a:pPr>
        <a:defRPr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strRef>
          <c:f>ArdiOdd!$C$1</c:f>
          <c:strCache>
            <c:ptCount val="1"/>
            <c:pt idx="0">
              <c:v>Trend</c:v>
            </c:pt>
          </c:strCache>
        </c:strRef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xVal>
            <c:numRef>
              <c:f>ArdiOdd!$A$2:$A$76</c:f>
              <c:numCache>
                <c:formatCode>General</c:formatCode>
                <c:ptCount val="7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</c:numCache>
            </c:numRef>
          </c:xVal>
          <c:yVal>
            <c:numRef>
              <c:f>ArdiOdd!$C$2:$C$76</c:f>
              <c:numCache>
                <c:formatCode>General</c:formatCode>
                <c:ptCount val="75"/>
                <c:pt idx="0">
                  <c:v>1323</c:v>
                </c:pt>
                <c:pt idx="1">
                  <c:v>1211</c:v>
                </c:pt>
                <c:pt idx="2">
                  <c:v>1264</c:v>
                </c:pt>
                <c:pt idx="3">
                  <c:v>811</c:v>
                </c:pt>
                <c:pt idx="4">
                  <c:v>954</c:v>
                </c:pt>
                <c:pt idx="5">
                  <c:v>1552</c:v>
                </c:pt>
                <c:pt idx="6">
                  <c:v>1727</c:v>
                </c:pt>
                <c:pt idx="7">
                  <c:v>688</c:v>
                </c:pt>
                <c:pt idx="8">
                  <c:v>1758</c:v>
                </c:pt>
                <c:pt idx="9">
                  <c:v>1960</c:v>
                </c:pt>
                <c:pt idx="10">
                  <c:v>1021</c:v>
                </c:pt>
                <c:pt idx="11">
                  <c:v>821</c:v>
                </c:pt>
                <c:pt idx="12">
                  <c:v>2278</c:v>
                </c:pt>
                <c:pt idx="13">
                  <c:v>1331</c:v>
                </c:pt>
                <c:pt idx="14">
                  <c:v>2047</c:v>
                </c:pt>
                <c:pt idx="15">
                  <c:v>2138</c:v>
                </c:pt>
                <c:pt idx="16">
                  <c:v>2613</c:v>
                </c:pt>
                <c:pt idx="17">
                  <c:v>2090</c:v>
                </c:pt>
                <c:pt idx="18">
                  <c:v>3032</c:v>
                </c:pt>
                <c:pt idx="19">
                  <c:v>2878</c:v>
                </c:pt>
                <c:pt idx="20">
                  <c:v>3466</c:v>
                </c:pt>
                <c:pt idx="21">
                  <c:v>1740</c:v>
                </c:pt>
                <c:pt idx="22">
                  <c:v>2351</c:v>
                </c:pt>
                <c:pt idx="23">
                  <c:v>1326</c:v>
                </c:pt>
                <c:pt idx="24">
                  <c:v>2735</c:v>
                </c:pt>
                <c:pt idx="25">
                  <c:v>1722</c:v>
                </c:pt>
                <c:pt idx="26">
                  <c:v>2626</c:v>
                </c:pt>
                <c:pt idx="27">
                  <c:v>2331</c:v>
                </c:pt>
                <c:pt idx="28">
                  <c:v>3617</c:v>
                </c:pt>
                <c:pt idx="29">
                  <c:v>2697</c:v>
                </c:pt>
                <c:pt idx="30">
                  <c:v>1861</c:v>
                </c:pt>
                <c:pt idx="31">
                  <c:v>2675</c:v>
                </c:pt>
                <c:pt idx="32">
                  <c:v>3836</c:v>
                </c:pt>
                <c:pt idx="33">
                  <c:v>1551</c:v>
                </c:pt>
                <c:pt idx="34">
                  <c:v>3502</c:v>
                </c:pt>
                <c:pt idx="35">
                  <c:v>3704</c:v>
                </c:pt>
                <c:pt idx="36">
                  <c:v>4206</c:v>
                </c:pt>
                <c:pt idx="37">
                  <c:v>3055</c:v>
                </c:pt>
                <c:pt idx="38">
                  <c:v>2411</c:v>
                </c:pt>
                <c:pt idx="39">
                  <c:v>2305</c:v>
                </c:pt>
                <c:pt idx="40">
                  <c:v>1884</c:v>
                </c:pt>
                <c:pt idx="41">
                  <c:v>4489</c:v>
                </c:pt>
                <c:pt idx="42">
                  <c:v>1921</c:v>
                </c:pt>
                <c:pt idx="43">
                  <c:v>4039</c:v>
                </c:pt>
                <c:pt idx="44">
                  <c:v>2695</c:v>
                </c:pt>
                <c:pt idx="45">
                  <c:v>3368</c:v>
                </c:pt>
                <c:pt idx="46">
                  <c:v>4016</c:v>
                </c:pt>
                <c:pt idx="47">
                  <c:v>4442</c:v>
                </c:pt>
                <c:pt idx="48">
                  <c:v>3779</c:v>
                </c:pt>
                <c:pt idx="49">
                  <c:v>4994</c:v>
                </c:pt>
                <c:pt idx="50">
                  <c:v>3215</c:v>
                </c:pt>
                <c:pt idx="51">
                  <c:v>4120</c:v>
                </c:pt>
                <c:pt idx="52">
                  <c:v>3047</c:v>
                </c:pt>
                <c:pt idx="53">
                  <c:v>4915</c:v>
                </c:pt>
                <c:pt idx="54">
                  <c:v>5295</c:v>
                </c:pt>
                <c:pt idx="55">
                  <c:v>2590</c:v>
                </c:pt>
                <c:pt idx="56">
                  <c:v>3572</c:v>
                </c:pt>
                <c:pt idx="57">
                  <c:v>4398</c:v>
                </c:pt>
                <c:pt idx="58">
                  <c:v>5788</c:v>
                </c:pt>
                <c:pt idx="59">
                  <c:v>6192</c:v>
                </c:pt>
                <c:pt idx="60">
                  <c:v>3687</c:v>
                </c:pt>
                <c:pt idx="61">
                  <c:v>3205</c:v>
                </c:pt>
                <c:pt idx="62">
                  <c:v>2174</c:v>
                </c:pt>
                <c:pt idx="63">
                  <c:v>5909</c:v>
                </c:pt>
                <c:pt idx="64">
                  <c:v>7180</c:v>
                </c:pt>
                <c:pt idx="65">
                  <c:v>4578</c:v>
                </c:pt>
                <c:pt idx="66">
                  <c:v>4810</c:v>
                </c:pt>
                <c:pt idx="67">
                  <c:v>3959</c:v>
                </c:pt>
                <c:pt idx="68">
                  <c:v>5508</c:v>
                </c:pt>
                <c:pt idx="69">
                  <c:v>2917</c:v>
                </c:pt>
                <c:pt idx="70">
                  <c:v>4109</c:v>
                </c:pt>
                <c:pt idx="71">
                  <c:v>4253</c:v>
                </c:pt>
                <c:pt idx="72">
                  <c:v>4782</c:v>
                </c:pt>
                <c:pt idx="73">
                  <c:v>7973</c:v>
                </c:pt>
                <c:pt idx="74">
                  <c:v>6073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ArdiData!#REF!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2E9C-48FB-BF39-FCC8A3AB3F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3600696"/>
        <c:axId val="663605792"/>
      </c:scatterChart>
      <c:valAx>
        <c:axId val="663600696"/>
        <c:scaling>
          <c:orientation val="minMax"/>
          <c:max val="75"/>
        </c:scaling>
        <c:delete val="0"/>
        <c:axPos val="b"/>
        <c:numFmt formatCode="General" sourceLinked="1"/>
        <c:majorTickMark val="out"/>
        <c:minorTickMark val="none"/>
        <c:tickLblPos val="nextTo"/>
        <c:crossAx val="663605792"/>
        <c:crosses val="autoZero"/>
        <c:crossBetween val="midCat"/>
      </c:valAx>
      <c:valAx>
        <c:axId val="66360579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663600696"/>
        <c:crosses val="autoZero"/>
        <c:crossBetween val="midCat"/>
      </c:valAx>
    </c:plotArea>
    <c:plotVisOnly val="1"/>
    <c:dispBlanksAs val="gap"/>
    <c:showDLblsOverMax val="0"/>
  </c:chart>
  <c:spPr>
    <a:ln w="38100">
      <a:solidFill>
        <a:sysClr val="windowText" lastClr="000000"/>
      </a:solidFill>
    </a:ln>
  </c:spPr>
  <c:txPr>
    <a:bodyPr/>
    <a:lstStyle/>
    <a:p>
      <a:pPr>
        <a:defRPr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strRef>
          <c:f>ArdiOdd!$D$1</c:f>
          <c:strCache>
            <c:ptCount val="1"/>
            <c:pt idx="0">
              <c:v>Trend&amp;Seas</c:v>
            </c:pt>
          </c:strCache>
        </c:strRef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xVal>
            <c:numRef>
              <c:f>ArdiOdd!$A$2:$A$76</c:f>
              <c:numCache>
                <c:formatCode>General</c:formatCode>
                <c:ptCount val="7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</c:numCache>
            </c:numRef>
          </c:xVal>
          <c:yVal>
            <c:numRef>
              <c:f>ArdiOdd!$D$2:$D$76</c:f>
              <c:numCache>
                <c:formatCode>General</c:formatCode>
                <c:ptCount val="75"/>
                <c:pt idx="0">
                  <c:v>811</c:v>
                </c:pt>
                <c:pt idx="1">
                  <c:v>1264</c:v>
                </c:pt>
                <c:pt idx="2">
                  <c:v>1323</c:v>
                </c:pt>
                <c:pt idx="3">
                  <c:v>1211</c:v>
                </c:pt>
                <c:pt idx="4">
                  <c:v>688</c:v>
                </c:pt>
                <c:pt idx="5">
                  <c:v>954</c:v>
                </c:pt>
                <c:pt idx="6">
                  <c:v>1727</c:v>
                </c:pt>
                <c:pt idx="7">
                  <c:v>1552</c:v>
                </c:pt>
                <c:pt idx="8">
                  <c:v>1758</c:v>
                </c:pt>
                <c:pt idx="9">
                  <c:v>821</c:v>
                </c:pt>
                <c:pt idx="10">
                  <c:v>1021</c:v>
                </c:pt>
                <c:pt idx="11">
                  <c:v>2278</c:v>
                </c:pt>
                <c:pt idx="12">
                  <c:v>1960</c:v>
                </c:pt>
                <c:pt idx="13">
                  <c:v>2047</c:v>
                </c:pt>
                <c:pt idx="14">
                  <c:v>1331</c:v>
                </c:pt>
                <c:pt idx="15">
                  <c:v>2138</c:v>
                </c:pt>
                <c:pt idx="16">
                  <c:v>2090</c:v>
                </c:pt>
                <c:pt idx="17">
                  <c:v>3032</c:v>
                </c:pt>
                <c:pt idx="18">
                  <c:v>2613</c:v>
                </c:pt>
                <c:pt idx="19">
                  <c:v>1740</c:v>
                </c:pt>
                <c:pt idx="20">
                  <c:v>1326</c:v>
                </c:pt>
                <c:pt idx="21">
                  <c:v>2878</c:v>
                </c:pt>
                <c:pt idx="22">
                  <c:v>3466</c:v>
                </c:pt>
                <c:pt idx="23">
                  <c:v>2351</c:v>
                </c:pt>
                <c:pt idx="24">
                  <c:v>1722</c:v>
                </c:pt>
                <c:pt idx="25">
                  <c:v>2331</c:v>
                </c:pt>
                <c:pt idx="26">
                  <c:v>2626</c:v>
                </c:pt>
                <c:pt idx="27">
                  <c:v>2735</c:v>
                </c:pt>
                <c:pt idx="28">
                  <c:v>2697</c:v>
                </c:pt>
                <c:pt idx="29">
                  <c:v>1861</c:v>
                </c:pt>
                <c:pt idx="30">
                  <c:v>2675</c:v>
                </c:pt>
                <c:pt idx="31">
                  <c:v>3617</c:v>
                </c:pt>
                <c:pt idx="32">
                  <c:v>3836</c:v>
                </c:pt>
                <c:pt idx="33">
                  <c:v>3502</c:v>
                </c:pt>
                <c:pt idx="34">
                  <c:v>1551</c:v>
                </c:pt>
                <c:pt idx="35">
                  <c:v>2411</c:v>
                </c:pt>
                <c:pt idx="36">
                  <c:v>3704</c:v>
                </c:pt>
                <c:pt idx="37">
                  <c:v>4206</c:v>
                </c:pt>
                <c:pt idx="38">
                  <c:v>3055</c:v>
                </c:pt>
                <c:pt idx="39">
                  <c:v>1884</c:v>
                </c:pt>
                <c:pt idx="40">
                  <c:v>2305</c:v>
                </c:pt>
                <c:pt idx="41">
                  <c:v>2695</c:v>
                </c:pt>
                <c:pt idx="42">
                  <c:v>4489</c:v>
                </c:pt>
                <c:pt idx="43">
                  <c:v>3368</c:v>
                </c:pt>
                <c:pt idx="44">
                  <c:v>1921</c:v>
                </c:pt>
                <c:pt idx="45">
                  <c:v>4039</c:v>
                </c:pt>
                <c:pt idx="46">
                  <c:v>4442</c:v>
                </c:pt>
                <c:pt idx="47">
                  <c:v>4994</c:v>
                </c:pt>
                <c:pt idx="48">
                  <c:v>4016</c:v>
                </c:pt>
                <c:pt idx="49">
                  <c:v>3779</c:v>
                </c:pt>
                <c:pt idx="50">
                  <c:v>3215</c:v>
                </c:pt>
                <c:pt idx="51">
                  <c:v>5295</c:v>
                </c:pt>
                <c:pt idx="52">
                  <c:v>4915</c:v>
                </c:pt>
                <c:pt idx="53">
                  <c:v>3047</c:v>
                </c:pt>
                <c:pt idx="54">
                  <c:v>4120</c:v>
                </c:pt>
                <c:pt idx="55">
                  <c:v>2590</c:v>
                </c:pt>
                <c:pt idx="56">
                  <c:v>3572</c:v>
                </c:pt>
                <c:pt idx="57">
                  <c:v>5788</c:v>
                </c:pt>
                <c:pt idx="58">
                  <c:v>4398</c:v>
                </c:pt>
                <c:pt idx="59">
                  <c:v>3687</c:v>
                </c:pt>
                <c:pt idx="60">
                  <c:v>3205</c:v>
                </c:pt>
                <c:pt idx="61">
                  <c:v>6192</c:v>
                </c:pt>
                <c:pt idx="62">
                  <c:v>5909</c:v>
                </c:pt>
                <c:pt idx="63">
                  <c:v>4578</c:v>
                </c:pt>
                <c:pt idx="64">
                  <c:v>2174</c:v>
                </c:pt>
                <c:pt idx="65">
                  <c:v>4810</c:v>
                </c:pt>
                <c:pt idx="66">
                  <c:v>3959</c:v>
                </c:pt>
                <c:pt idx="67">
                  <c:v>7180</c:v>
                </c:pt>
                <c:pt idx="68">
                  <c:v>5508</c:v>
                </c:pt>
                <c:pt idx="69">
                  <c:v>2917</c:v>
                </c:pt>
                <c:pt idx="70">
                  <c:v>4253</c:v>
                </c:pt>
                <c:pt idx="71">
                  <c:v>4109</c:v>
                </c:pt>
                <c:pt idx="72">
                  <c:v>7973</c:v>
                </c:pt>
                <c:pt idx="73">
                  <c:v>6073</c:v>
                </c:pt>
                <c:pt idx="74">
                  <c:v>4782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ArdiData!#REF!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8F71-4362-B8E1-5E34F771C0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3606576"/>
        <c:axId val="663606968"/>
      </c:scatterChart>
      <c:valAx>
        <c:axId val="663606576"/>
        <c:scaling>
          <c:orientation val="minMax"/>
          <c:max val="75"/>
        </c:scaling>
        <c:delete val="0"/>
        <c:axPos val="b"/>
        <c:numFmt formatCode="General" sourceLinked="1"/>
        <c:majorTickMark val="out"/>
        <c:minorTickMark val="none"/>
        <c:tickLblPos val="nextTo"/>
        <c:crossAx val="663606968"/>
        <c:crosses val="autoZero"/>
        <c:crossBetween val="midCat"/>
      </c:valAx>
      <c:valAx>
        <c:axId val="66360696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663606576"/>
        <c:crosses val="autoZero"/>
        <c:crossBetween val="midCat"/>
      </c:valAx>
    </c:plotArea>
    <c:plotVisOnly val="1"/>
    <c:dispBlanksAs val="gap"/>
    <c:showDLblsOverMax val="0"/>
  </c:chart>
  <c:spPr>
    <a:ln w="38100">
      <a:solidFill>
        <a:sysClr val="windowText" lastClr="000000"/>
      </a:solidFill>
    </a:ln>
  </c:spPr>
  <c:txPr>
    <a:bodyPr/>
    <a:lstStyle/>
    <a:p>
      <a:pPr>
        <a:defRPr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14379</xdr:colOff>
      <xdr:row>16</xdr:row>
      <xdr:rowOff>192933</xdr:rowOff>
    </xdr:from>
    <xdr:to>
      <xdr:col>11</xdr:col>
      <xdr:colOff>304733</xdr:colOff>
      <xdr:row>30</xdr:row>
      <xdr:rowOff>16718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432009</xdr:colOff>
      <xdr:row>16</xdr:row>
      <xdr:rowOff>178827</xdr:rowOff>
    </xdr:from>
    <xdr:to>
      <xdr:col>18</xdr:col>
      <xdr:colOff>83353</xdr:colOff>
      <xdr:row>30</xdr:row>
      <xdr:rowOff>2198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232769</xdr:colOff>
      <xdr:row>16</xdr:row>
      <xdr:rowOff>161878</xdr:rowOff>
    </xdr:from>
    <xdr:to>
      <xdr:col>26</xdr:col>
      <xdr:colOff>152408</xdr:colOff>
      <xdr:row>29</xdr:row>
      <xdr:rowOff>180511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10108</xdr:colOff>
      <xdr:row>30</xdr:row>
      <xdr:rowOff>201525</xdr:rowOff>
    </xdr:from>
    <xdr:to>
      <xdr:col>11</xdr:col>
      <xdr:colOff>274627</xdr:colOff>
      <xdr:row>46</xdr:row>
      <xdr:rowOff>52453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434111</xdr:colOff>
      <xdr:row>30</xdr:row>
      <xdr:rowOff>198864</xdr:rowOff>
    </xdr:from>
    <xdr:to>
      <xdr:col>18</xdr:col>
      <xdr:colOff>72405</xdr:colOff>
      <xdr:row>46</xdr:row>
      <xdr:rowOff>60753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18</xdr:col>
      <xdr:colOff>252126</xdr:colOff>
      <xdr:row>31</xdr:row>
      <xdr:rowOff>10462</xdr:rowOff>
    </xdr:from>
    <xdr:to>
      <xdr:col>26</xdr:col>
      <xdr:colOff>191860</xdr:colOff>
      <xdr:row>46</xdr:row>
      <xdr:rowOff>88750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a2035\AppData\Local\Microsoft\Windows\Temporary%20Internet%20Files\Low\Content.IE5\E8MR10H7\Busn210ch05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pics"/>
      <sheetName val="PD(1)"/>
      <sheetName val="PD(1)an"/>
      <sheetName val="PD(2)"/>
      <sheetName val="PD(2)an"/>
      <sheetName val="PD(3)"/>
      <sheetName val="PD(3)an"/>
      <sheetName val="EVSD(1)"/>
      <sheetName val="EVSD(1)an"/>
      <sheetName val="EVSD(2)"/>
      <sheetName val="EVSD(2)an"/>
      <sheetName val="EVSD(3)"/>
      <sheetName val="EVSD(3)an"/>
      <sheetName val="BDPD"/>
      <sheetName val="B(1)"/>
      <sheetName val="B(1)an"/>
      <sheetName val="B(2)"/>
      <sheetName val="B(2an)"/>
      <sheetName val="B(2.5)"/>
      <sheetName val="B(2.5an)"/>
      <sheetName val="B(3)"/>
      <sheetName val="B(4)"/>
      <sheetName val="B(5)"/>
      <sheetName val="B(5an)"/>
      <sheetName val="P(1)"/>
      <sheetName val="P(1an)"/>
      <sheetName val="H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">
          <cell r="B1">
            <v>8</v>
          </cell>
        </row>
        <row r="6">
          <cell r="A6">
            <v>0</v>
          </cell>
          <cell r="B6">
            <v>0.24787589110824962</v>
          </cell>
        </row>
      </sheetData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CN89"/>
  <sheetViews>
    <sheetView tabSelected="1" zoomScaleNormal="100" workbookViewId="0">
      <selection activeCell="AB1" sqref="AB1:AD76"/>
    </sheetView>
  </sheetViews>
  <sheetFormatPr defaultColWidth="9.140625" defaultRowHeight="13.5" x14ac:dyDescent="0.25"/>
  <cols>
    <col min="1" max="1" width="4.5703125" style="8" bestFit="1" customWidth="1"/>
    <col min="2" max="2" width="9.7109375" style="8" bestFit="1" customWidth="1"/>
    <col min="3" max="3" width="9.140625" style="8" bestFit="1" customWidth="1"/>
    <col min="4" max="4" width="11.7109375" style="8" bestFit="1" customWidth="1"/>
    <col min="5" max="5" width="7.85546875" style="15" customWidth="1"/>
    <col min="6" max="6" width="13" style="8" customWidth="1"/>
    <col min="7" max="7" width="10.42578125" style="8" bestFit="1" customWidth="1"/>
    <col min="8" max="9" width="10.7109375" style="8" bestFit="1" customWidth="1"/>
    <col min="10" max="10" width="3.42578125" style="8" customWidth="1"/>
    <col min="11" max="14" width="9.28515625" style="8" bestFit="1" customWidth="1"/>
    <col min="15" max="17" width="9.140625" style="8"/>
    <col min="18" max="18" width="12.5703125" style="8" bestFit="1" customWidth="1"/>
    <col min="19" max="20" width="6" style="8" bestFit="1" customWidth="1"/>
    <col min="21" max="21" width="11.140625" style="8" bestFit="1" customWidth="1"/>
    <col min="22" max="22" width="6.7109375" style="8" bestFit="1" customWidth="1"/>
    <col min="23" max="23" width="5.28515625" style="8" bestFit="1" customWidth="1"/>
    <col min="24" max="24" width="9.7109375" style="8" bestFit="1" customWidth="1"/>
    <col min="25" max="27" width="9.28515625" style="8" customWidth="1"/>
    <col min="28" max="30" width="11.5703125" style="8" customWidth="1"/>
    <col min="31" max="49" width="9.28515625" style="8" customWidth="1"/>
    <col min="50" max="50" width="9.28515625" style="8" bestFit="1" customWidth="1"/>
    <col min="51" max="51" width="12.28515625" style="8" customWidth="1"/>
    <col min="52" max="52" width="10.140625" style="8" bestFit="1" customWidth="1"/>
    <col min="53" max="53" width="9.28515625" style="8" bestFit="1" customWidth="1"/>
    <col min="54" max="54" width="10.42578125" style="8" bestFit="1" customWidth="1"/>
    <col min="55" max="56" width="9.28515625" style="8" bestFit="1" customWidth="1"/>
    <col min="57" max="16384" width="9.140625" style="8"/>
  </cols>
  <sheetData>
    <row r="1" spans="1:92" ht="17.25" thickBot="1" x14ac:dyDescent="0.35">
      <c r="A1" s="11" t="s">
        <v>0</v>
      </c>
      <c r="B1" s="12" t="s">
        <v>19</v>
      </c>
      <c r="C1" s="13" t="s">
        <v>14</v>
      </c>
      <c r="D1" s="14" t="s">
        <v>17</v>
      </c>
      <c r="L1" s="8" t="s">
        <v>28</v>
      </c>
      <c r="O1" s="8">
        <f ca="1">ROUND(G7/10,0)</f>
        <v>729</v>
      </c>
      <c r="R1" s="5" t="s">
        <v>1</v>
      </c>
      <c r="S1" s="5" t="s">
        <v>2</v>
      </c>
      <c r="T1" s="6" t="s">
        <v>3</v>
      </c>
      <c r="U1" s="7" t="s">
        <v>4</v>
      </c>
      <c r="V1" s="7" t="s">
        <v>5</v>
      </c>
      <c r="W1" s="7" t="s">
        <v>6</v>
      </c>
      <c r="X1" s="7" t="s">
        <v>7</v>
      </c>
      <c r="AA1" s="8" t="s">
        <v>39</v>
      </c>
      <c r="AB1" s="46" t="s">
        <v>19</v>
      </c>
      <c r="AC1" s="63" t="s">
        <v>14</v>
      </c>
      <c r="AD1" s="46" t="s">
        <v>17</v>
      </c>
      <c r="CB1" s="3"/>
      <c r="CC1" s="9" t="s">
        <v>13</v>
      </c>
      <c r="CD1" s="9"/>
      <c r="CE1" s="9"/>
      <c r="CF1" s="3"/>
      <c r="CG1" s="49" t="s">
        <v>33</v>
      </c>
      <c r="CH1" s="50">
        <f ca="1">RANDBETWEEN(100,150)</f>
        <v>118</v>
      </c>
      <c r="CI1" s="51" t="s">
        <v>34</v>
      </c>
      <c r="CJ1" s="50">
        <f ca="1">RANDBETWEEN(5,15)</f>
        <v>7</v>
      </c>
      <c r="CK1" s="10">
        <v>5</v>
      </c>
      <c r="CL1" s="3"/>
    </row>
    <row r="2" spans="1:92" ht="17.25" thickBot="1" x14ac:dyDescent="0.35">
      <c r="A2" s="1">
        <v>1</v>
      </c>
      <c r="B2" s="22">
        <f t="shared" ref="B2:B33" ca="1" si="0">INDEX($CD$3:$CD$77,RANK(CB3,$CB$3:$CB$77))</f>
        <v>3032</v>
      </c>
      <c r="C2" s="23">
        <f ca="1">VLOOKUP(SMALL($CA$3:$CA$77,ROWS(C$2:C2)),$CA$3:$CD$77,4,0)</f>
        <v>1323</v>
      </c>
      <c r="D2" s="24">
        <f t="shared" ref="D2:D33" ca="1" si="1">CD3</f>
        <v>811</v>
      </c>
      <c r="E2" s="25"/>
      <c r="F2" s="44" t="s">
        <v>20</v>
      </c>
      <c r="G2" s="46" t="s">
        <v>21</v>
      </c>
      <c r="H2" s="45" t="s">
        <v>22</v>
      </c>
      <c r="I2" s="45" t="s">
        <v>23</v>
      </c>
      <c r="L2" s="8" t="s">
        <v>29</v>
      </c>
      <c r="O2" s="8">
        <f ca="1">ROUND(O1,-LEN(O1)+1)</f>
        <v>700</v>
      </c>
      <c r="R2" s="16" t="str">
        <f ca="1">S2&amp;" - "&amp;T2</f>
        <v>0 - 700</v>
      </c>
      <c r="S2" s="17">
        <f ca="1">O3</f>
        <v>0</v>
      </c>
      <c r="T2" s="18">
        <f t="shared" ref="T2:T14" ca="1" si="2">S2+$O$2</f>
        <v>700</v>
      </c>
      <c r="U2" s="19">
        <f t="shared" ref="U2:U14" ca="1" si="3">COUNTIF($C$2:$C$76, "&lt;"&amp;T2)</f>
        <v>1</v>
      </c>
      <c r="V2" s="19">
        <f ca="1">U2</f>
        <v>1</v>
      </c>
      <c r="W2" s="20">
        <f t="shared" ref="W2:W14" ca="1" si="4">V2/$V$15</f>
        <v>1.3333333333333334E-2</v>
      </c>
      <c r="X2" s="21">
        <f t="shared" ref="X2:X14" ca="1" si="5">U2/$V$15</f>
        <v>1.3333333333333334E-2</v>
      </c>
      <c r="AB2" s="47">
        <v>4463</v>
      </c>
      <c r="AC2" s="52">
        <v>1000</v>
      </c>
      <c r="AD2" s="47">
        <v>1000</v>
      </c>
      <c r="CB2" s="3"/>
      <c r="CC2" s="10"/>
      <c r="CD2" s="3" t="s">
        <v>15</v>
      </c>
      <c r="CE2" s="10" t="s">
        <v>18</v>
      </c>
      <c r="CG2" s="3" t="s">
        <v>16</v>
      </c>
      <c r="CH2" s="3"/>
      <c r="CI2" s="4"/>
      <c r="CJ2" s="3"/>
      <c r="CK2" s="3"/>
    </row>
    <row r="3" spans="1:92" ht="16.5" x14ac:dyDescent="0.3">
      <c r="A3" s="1">
        <v>2</v>
      </c>
      <c r="B3" s="22">
        <f t="shared" ca="1" si="0"/>
        <v>811</v>
      </c>
      <c r="C3" s="23">
        <f ca="1">VLOOKUP(SMALL($CA$3:$CA$77,ROWS(C$2:C3)),$CA$3:$CD$77,4,0)</f>
        <v>1211</v>
      </c>
      <c r="D3" s="24">
        <f t="shared" ca="1" si="1"/>
        <v>1264</v>
      </c>
      <c r="E3" s="25"/>
      <c r="F3" s="40" t="s">
        <v>8</v>
      </c>
      <c r="G3" s="42">
        <f ca="1">AVERAGE(B$2:B$76)</f>
        <v>3161.2</v>
      </c>
      <c r="H3" s="42">
        <f ca="1">AVERAGE(C$2:C$76)</f>
        <v>3161.2</v>
      </c>
      <c r="I3" s="42">
        <f ca="1">AVERAGE(D$2:D$76)</f>
        <v>3161.2</v>
      </c>
      <c r="L3" s="8" t="s">
        <v>30</v>
      </c>
      <c r="O3" s="8">
        <f ca="1">O2*INT(G6/O2)</f>
        <v>0</v>
      </c>
      <c r="R3" s="26" t="str">
        <f t="shared" ref="R3:R14" ca="1" si="6">S3&amp;" - "&amp;T3</f>
        <v>700 - 1400</v>
      </c>
      <c r="S3" s="27">
        <f ca="1">T2</f>
        <v>700</v>
      </c>
      <c r="T3" s="28">
        <f t="shared" ca="1" si="2"/>
        <v>1400</v>
      </c>
      <c r="U3" s="29">
        <f t="shared" ca="1" si="3"/>
        <v>10</v>
      </c>
      <c r="V3" s="29">
        <f ca="1">U3-U2</f>
        <v>9</v>
      </c>
      <c r="W3" s="30">
        <f t="shared" ca="1" si="4"/>
        <v>0.12</v>
      </c>
      <c r="X3" s="31">
        <f t="shared" ca="1" si="5"/>
        <v>0.13333333333333333</v>
      </c>
      <c r="AB3" s="47">
        <v>5088</v>
      </c>
      <c r="AC3" s="52">
        <v>1669</v>
      </c>
      <c r="AD3" s="47">
        <v>1519</v>
      </c>
      <c r="CA3" s="8">
        <f ca="1">ROWS(CA$3:CA3)/5+RAND()</f>
        <v>1.1544154683804071</v>
      </c>
      <c r="CB3" s="3">
        <f t="shared" ref="CB3:CB66" ca="1" si="7">RAND()</f>
        <v>0.66561237519752059</v>
      </c>
      <c r="CC3" s="10">
        <f ca="1">MATCH(SMALL($CA$3:$CA$77,ROWS(CC$3:CC3)),$CA$3:$CA$77,0)</f>
        <v>3</v>
      </c>
      <c r="CD3" s="32">
        <f ca="1">ROUND(10*($CH$1+$CJ$1*ROWS(CH$3:CH3))*(VLOOKUP(IF(MOD(ROWS(CH$3:CH3),$CL$7)&lt;&gt;0,MOD(ROWS(CH$3:CH3),$CL$7),$CL$7),$CL$3:$CM$7,2)+0.5*((RAND()-0.5))),0)</f>
        <v>811</v>
      </c>
      <c r="CE3" s="10"/>
      <c r="CG3" s="3"/>
      <c r="CH3" s="3"/>
      <c r="CI3" s="4"/>
      <c r="CJ3" s="3"/>
      <c r="CK3" s="3"/>
      <c r="CL3" s="8">
        <v>1</v>
      </c>
      <c r="CM3" s="8">
        <v>0.7</v>
      </c>
      <c r="CN3" s="8">
        <f>CM3/AVERAGE($CM$3:$CM$7)</f>
        <v>0.85365853658536583</v>
      </c>
    </row>
    <row r="4" spans="1:92" ht="16.5" x14ac:dyDescent="0.3">
      <c r="A4" s="1">
        <v>3</v>
      </c>
      <c r="B4" s="22">
        <f t="shared" ca="1" si="0"/>
        <v>2047</v>
      </c>
      <c r="C4" s="23">
        <f ca="1">VLOOKUP(SMALL($CA$3:$CA$77,ROWS(C$2:C4)),$CA$3:$CD$77,4,0)</f>
        <v>1264</v>
      </c>
      <c r="D4" s="24">
        <f t="shared" ca="1" si="1"/>
        <v>1323</v>
      </c>
      <c r="E4" s="25"/>
      <c r="F4" s="47" t="s">
        <v>25</v>
      </c>
      <c r="G4" s="47">
        <f ca="1">MEDIAN(B$2:B$76)</f>
        <v>2917</v>
      </c>
      <c r="H4" s="47">
        <f ca="1">MEDIAN(C$2:C$76)</f>
        <v>2917</v>
      </c>
      <c r="I4" s="47">
        <f ca="1">MEDIAN(D$2:D$76)</f>
        <v>2917</v>
      </c>
      <c r="L4" s="8" t="s">
        <v>27</v>
      </c>
      <c r="O4" s="8">
        <f ca="1">ROUNDUP(G5/O2,0)</f>
        <v>12</v>
      </c>
      <c r="R4" s="26" t="str">
        <f t="shared" ca="1" si="6"/>
        <v>1400 - 2100</v>
      </c>
      <c r="S4" s="27">
        <f t="shared" ref="S4:S13" ca="1" si="8">T3</f>
        <v>1400</v>
      </c>
      <c r="T4" s="28">
        <f t="shared" ca="1" si="2"/>
        <v>2100</v>
      </c>
      <c r="U4" s="29">
        <f t="shared" ca="1" si="3"/>
        <v>22</v>
      </c>
      <c r="V4" s="29">
        <f t="shared" ref="V4:V14" ca="1" si="9">U4-U3</f>
        <v>12</v>
      </c>
      <c r="W4" s="30">
        <f t="shared" ca="1" si="4"/>
        <v>0.16</v>
      </c>
      <c r="X4" s="31">
        <f t="shared" ca="1" si="5"/>
        <v>0.29333333333333333</v>
      </c>
      <c r="AB4" s="47">
        <v>3509</v>
      </c>
      <c r="AC4" s="52">
        <v>1715</v>
      </c>
      <c r="AD4" s="47">
        <v>1715</v>
      </c>
      <c r="CA4" s="8">
        <f ca="1">ROWS(CA$3:CA4)/5+RAND()</f>
        <v>1.0111229558879991</v>
      </c>
      <c r="CB4" s="3">
        <f t="shared" ca="1" si="7"/>
        <v>0.99076013097489735</v>
      </c>
      <c r="CC4" s="10">
        <f ca="1">MATCH(SMALL($CA$3:$CA$77,ROWS(CC$3:CC4)),$CA$3:$CA$77,0)</f>
        <v>4</v>
      </c>
      <c r="CD4" s="32">
        <f ca="1">ROUND(10*($CH$1+$CJ$1*ROWS(CH$3:CH4))*(VLOOKUP(IF(MOD(ROWS(CH$3:CH4),$CL$7)&lt;&gt;0,MOD(ROWS(CH$3:CH4),$CL$7),$CL$7),$CL$3:$CM$7,2)+0.5*((RAND()-0.5))),0)</f>
        <v>1264</v>
      </c>
      <c r="CE4" s="10"/>
      <c r="CG4" s="3"/>
      <c r="CH4" s="3"/>
      <c r="CI4" s="4"/>
      <c r="CJ4" s="3"/>
      <c r="CK4" s="3"/>
      <c r="CL4" s="8">
        <v>2</v>
      </c>
      <c r="CM4" s="8">
        <v>0.9</v>
      </c>
      <c r="CN4" s="8">
        <f>CM4/AVERAGE($CM$3:$CM$7)</f>
        <v>1.0975609756097562</v>
      </c>
    </row>
    <row r="5" spans="1:92" ht="16.5" x14ac:dyDescent="0.3">
      <c r="A5" s="1">
        <v>4</v>
      </c>
      <c r="B5" s="22">
        <f t="shared" ca="1" si="0"/>
        <v>1331</v>
      </c>
      <c r="C5" s="23">
        <f ca="1">VLOOKUP(SMALL($CA$3:$CA$77,ROWS(C$2:C5)),$CA$3:$CD$77,4,0)</f>
        <v>811</v>
      </c>
      <c r="D5" s="24">
        <f t="shared" ca="1" si="1"/>
        <v>1211</v>
      </c>
      <c r="E5" s="25"/>
      <c r="F5" s="41" t="s">
        <v>9</v>
      </c>
      <c r="G5" s="43">
        <f ca="1">MAX(B$2:B$76)</f>
        <v>7973</v>
      </c>
      <c r="H5" s="43">
        <f ca="1">MAX(C$2:C$76)</f>
        <v>7973</v>
      </c>
      <c r="I5" s="43">
        <f ca="1">MAX(D$2:D$76)</f>
        <v>7973</v>
      </c>
      <c r="L5" s="15" t="s">
        <v>31</v>
      </c>
      <c r="M5" s="15"/>
      <c r="N5" s="15"/>
      <c r="O5" s="8">
        <f ca="1">O4*O2</f>
        <v>8400</v>
      </c>
      <c r="R5" s="26" t="str">
        <f t="shared" ca="1" si="6"/>
        <v>2100 - 2800</v>
      </c>
      <c r="S5" s="27">
        <f t="shared" ca="1" si="8"/>
        <v>2100</v>
      </c>
      <c r="T5" s="28">
        <f t="shared" ca="1" si="2"/>
        <v>2800</v>
      </c>
      <c r="U5" s="29">
        <f t="shared" ca="1" si="3"/>
        <v>36</v>
      </c>
      <c r="V5" s="29">
        <f t="shared" ca="1" si="9"/>
        <v>14</v>
      </c>
      <c r="W5" s="30">
        <f t="shared" ca="1" si="4"/>
        <v>0.18666666666666668</v>
      </c>
      <c r="X5" s="31">
        <f t="shared" ca="1" si="5"/>
        <v>0.48</v>
      </c>
      <c r="AB5" s="47">
        <v>6876</v>
      </c>
      <c r="AC5" s="52">
        <v>1519</v>
      </c>
      <c r="AD5" s="47">
        <v>1669</v>
      </c>
      <c r="CA5" s="8">
        <f ca="1">ROWS(CA$3:CA5)/5+RAND()</f>
        <v>0.70854180684599799</v>
      </c>
      <c r="CB5" s="3">
        <f t="shared" ca="1" si="7"/>
        <v>0.78917163158541881</v>
      </c>
      <c r="CC5" s="10">
        <f ca="1">MATCH(SMALL($CA$3:$CA$77,ROWS(CC$3:CC5)),$CA$3:$CA$77,0)</f>
        <v>2</v>
      </c>
      <c r="CD5" s="32">
        <f ca="1">ROUND(10*($CH$1+$CJ$1*ROWS(CH$3:CH5))*(VLOOKUP(IF(MOD(ROWS(CH$3:CH5),$CL$7)&lt;&gt;0,MOD(ROWS(CH$3:CH5),$CL$7),$CL$7),$CL$3:$CM$7,2)+0.5*((RAND()-0.5))),0)</f>
        <v>1323</v>
      </c>
      <c r="CE5" s="10"/>
      <c r="CG5" s="3"/>
      <c r="CH5" s="3"/>
      <c r="CI5" s="4"/>
      <c r="CJ5" s="3"/>
      <c r="CK5" s="3"/>
      <c r="CL5" s="8">
        <v>3</v>
      </c>
      <c r="CM5" s="8">
        <v>1.1000000000000001</v>
      </c>
      <c r="CN5" s="8">
        <f>CM5/AVERAGE($CM$3:$CM$7)</f>
        <v>1.3414634146341464</v>
      </c>
    </row>
    <row r="6" spans="1:92" ht="16.5" x14ac:dyDescent="0.3">
      <c r="A6" s="1">
        <v>5</v>
      </c>
      <c r="B6" s="22">
        <f t="shared" ca="1" si="0"/>
        <v>4442</v>
      </c>
      <c r="C6" s="23">
        <f ca="1">VLOOKUP(SMALL($CA$3:$CA$77,ROWS(C$2:C6)),$CA$3:$CD$77,4,0)</f>
        <v>954</v>
      </c>
      <c r="D6" s="24">
        <f t="shared" ca="1" si="1"/>
        <v>688</v>
      </c>
      <c r="E6" s="25"/>
      <c r="F6" s="41" t="s">
        <v>10</v>
      </c>
      <c r="G6" s="43">
        <f ca="1">MIN(B$2:B$76)</f>
        <v>688</v>
      </c>
      <c r="H6" s="43">
        <f ca="1">MIN(C$2:C$76)</f>
        <v>688</v>
      </c>
      <c r="I6" s="43">
        <f ca="1">MIN(D$2:D$76)</f>
        <v>688</v>
      </c>
      <c r="L6" s="8" t="s">
        <v>32</v>
      </c>
      <c r="O6" s="8">
        <v>5</v>
      </c>
      <c r="R6" s="26" t="str">
        <f t="shared" ca="1" si="6"/>
        <v>2800 - 3500</v>
      </c>
      <c r="S6" s="27">
        <f t="shared" ca="1" si="8"/>
        <v>2800</v>
      </c>
      <c r="T6" s="28">
        <f t="shared" ca="1" si="2"/>
        <v>3500</v>
      </c>
      <c r="U6" s="29">
        <f t="shared" ca="1" si="3"/>
        <v>45</v>
      </c>
      <c r="V6" s="29">
        <f t="shared" ca="1" si="9"/>
        <v>9</v>
      </c>
      <c r="W6" s="30">
        <f t="shared" ca="1" si="4"/>
        <v>0.12</v>
      </c>
      <c r="X6" s="31">
        <f t="shared" ca="1" si="5"/>
        <v>0.6</v>
      </c>
      <c r="AB6" s="47">
        <v>11245</v>
      </c>
      <c r="AC6" s="52">
        <v>1646</v>
      </c>
      <c r="AD6" s="47">
        <v>1646</v>
      </c>
      <c r="CA6" s="8">
        <f ca="1">ROWS(CA$3:CA6)/5+RAND()</f>
        <v>0.84808517761861124</v>
      </c>
      <c r="CB6" s="3">
        <f t="shared" ca="1" si="7"/>
        <v>0.78476803495958825</v>
      </c>
      <c r="CC6" s="10">
        <f ca="1">MATCH(SMALL($CA$3:$CA$77,ROWS(CC$3:CC6)),$CA$3:$CA$77,0)</f>
        <v>1</v>
      </c>
      <c r="CD6" s="32">
        <f ca="1">ROUND(10*($CH$1+$CJ$1*ROWS(CH$3:CH6))*(VLOOKUP(IF(MOD(ROWS(CH$3:CH6),$CL$7)&lt;&gt;0,MOD(ROWS(CH$3:CH6),$CL$7),$CL$7),$CL$3:$CM$7,2)+0.5*((RAND()-0.5))),0)</f>
        <v>1211</v>
      </c>
      <c r="CE6" s="10"/>
      <c r="CG6" s="3"/>
      <c r="CH6" s="3"/>
      <c r="CI6" s="4"/>
      <c r="CJ6" s="3"/>
      <c r="CK6" s="3"/>
      <c r="CL6" s="8">
        <v>4</v>
      </c>
      <c r="CM6" s="8">
        <v>0.8</v>
      </c>
      <c r="CN6" s="8">
        <f>CM6/AVERAGE($CM$3:$CM$7)</f>
        <v>0.97560975609756106</v>
      </c>
    </row>
    <row r="7" spans="1:92" ht="16.5" x14ac:dyDescent="0.3">
      <c r="A7" s="1">
        <v>6</v>
      </c>
      <c r="B7" s="22">
        <f t="shared" ca="1" si="0"/>
        <v>1551</v>
      </c>
      <c r="C7" s="23">
        <f ca="1">VLOOKUP(SMALL($CA$3:$CA$77,ROWS(C$2:C7)),$CA$3:$CD$77,4,0)</f>
        <v>1552</v>
      </c>
      <c r="D7" s="24">
        <f t="shared" ca="1" si="1"/>
        <v>954</v>
      </c>
      <c r="E7" s="25"/>
      <c r="F7" s="41" t="s">
        <v>1</v>
      </c>
      <c r="G7" s="43">
        <f ca="1">G5-G6</f>
        <v>7285</v>
      </c>
      <c r="H7" s="43">
        <f ca="1">H5-H6</f>
        <v>7285</v>
      </c>
      <c r="I7" s="43">
        <f ca="1">I5-I6</f>
        <v>7285</v>
      </c>
      <c r="L7" s="8">
        <v>0</v>
      </c>
      <c r="M7" s="8">
        <v>1</v>
      </c>
      <c r="R7" s="26" t="str">
        <f t="shared" ca="1" si="6"/>
        <v>3500 - 4200</v>
      </c>
      <c r="S7" s="27">
        <f t="shared" ca="1" si="8"/>
        <v>3500</v>
      </c>
      <c r="T7" s="28">
        <f t="shared" ca="1" si="2"/>
        <v>4200</v>
      </c>
      <c r="U7" s="29">
        <f t="shared" ca="1" si="3"/>
        <v>57</v>
      </c>
      <c r="V7" s="29">
        <f t="shared" ca="1" si="9"/>
        <v>12</v>
      </c>
      <c r="W7" s="30">
        <f t="shared" ca="1" si="4"/>
        <v>0.16</v>
      </c>
      <c r="X7" s="31">
        <f t="shared" ca="1" si="5"/>
        <v>0.76</v>
      </c>
      <c r="AB7" s="47">
        <v>2394</v>
      </c>
      <c r="AC7" s="52">
        <v>2173</v>
      </c>
      <c r="AD7" s="47">
        <v>1560</v>
      </c>
      <c r="CA7" s="8">
        <f ca="1">ROWS(CA$3:CA7)/5+RAND()</f>
        <v>1.9400411830362869</v>
      </c>
      <c r="CB7" s="3">
        <f t="shared" ca="1" si="7"/>
        <v>0.34608023243402897</v>
      </c>
      <c r="CC7" s="10">
        <f ca="1">MATCH(SMALL($CA$3:$CA$77,ROWS(CC$3:CC7)),$CA$3:$CA$77,0)</f>
        <v>6</v>
      </c>
      <c r="CD7" s="32">
        <f ca="1">ROUND(10*($CH$1+$CJ$1*ROWS(CH$3:CH7))*(VLOOKUP(IF(MOD(ROWS(CH$3:CH7),$CL$7)&lt;&gt;0,MOD(ROWS(CH$3:CH7),$CL$7),$CL$7),$CL$3:$CM$7,2)+0.5*((RAND()-0.5))),0)</f>
        <v>688</v>
      </c>
      <c r="CE7" s="10"/>
      <c r="CG7" s="3"/>
      <c r="CH7" s="3"/>
      <c r="CI7" s="4"/>
      <c r="CJ7" s="3"/>
      <c r="CK7" s="3"/>
      <c r="CL7" s="8">
        <v>5</v>
      </c>
      <c r="CM7" s="8">
        <v>0.6</v>
      </c>
      <c r="CN7" s="8">
        <f>CM7/AVERAGE($CM$3:$CM$7)</f>
        <v>0.73170731707317072</v>
      </c>
    </row>
    <row r="8" spans="1:92" ht="16.5" x14ac:dyDescent="0.3">
      <c r="A8" s="1">
        <v>7</v>
      </c>
      <c r="B8" s="22">
        <f t="shared" ca="1" si="0"/>
        <v>1264</v>
      </c>
      <c r="C8" s="23">
        <f ca="1">VLOOKUP(SMALL($CA$3:$CA$77,ROWS(C$2:C8)),$CA$3:$CD$77,4,0)</f>
        <v>1727</v>
      </c>
      <c r="D8" s="24">
        <f t="shared" ca="1" si="1"/>
        <v>1727</v>
      </c>
      <c r="E8" s="25"/>
      <c r="F8" s="41" t="s">
        <v>11</v>
      </c>
      <c r="G8" s="43">
        <f ca="1">_xlfn.STDEV.S(B$2:B$76)</f>
        <v>1567.9553996001082</v>
      </c>
      <c r="H8" s="43">
        <f ca="1">_xlfn.STDEV.S(C$2:C$76)</f>
        <v>1567.9553996001082</v>
      </c>
      <c r="I8" s="43">
        <f ca="1">_xlfn.STDEV.S(D$2:D$76)</f>
        <v>1567.9553996001082</v>
      </c>
      <c r="L8" s="8">
        <v>1</v>
      </c>
      <c r="M8" s="8">
        <v>1</v>
      </c>
      <c r="R8" s="26" t="str">
        <f t="shared" ca="1" si="6"/>
        <v>4200 - 4900</v>
      </c>
      <c r="S8" s="27">
        <f t="shared" ca="1" si="8"/>
        <v>4200</v>
      </c>
      <c r="T8" s="28">
        <f t="shared" ca="1" si="2"/>
        <v>4900</v>
      </c>
      <c r="U8" s="29">
        <f t="shared" ca="1" si="3"/>
        <v>65</v>
      </c>
      <c r="V8" s="29">
        <f t="shared" ca="1" si="9"/>
        <v>8</v>
      </c>
      <c r="W8" s="30">
        <f t="shared" ca="1" si="4"/>
        <v>0.10666666666666667</v>
      </c>
      <c r="X8" s="31">
        <f t="shared" ca="1" si="5"/>
        <v>0.8666666666666667</v>
      </c>
      <c r="AB8" s="47">
        <v>6221</v>
      </c>
      <c r="AC8" s="52">
        <v>1560</v>
      </c>
      <c r="AD8" s="47">
        <v>2173</v>
      </c>
      <c r="CA8" s="8">
        <f ca="1">ROWS(CA$3:CA8)/5+RAND()</f>
        <v>1.3246220715258017</v>
      </c>
      <c r="CB8" s="3">
        <f t="shared" ca="1" si="7"/>
        <v>0.43402764046537867</v>
      </c>
      <c r="CC8" s="10">
        <f ca="1">MATCH(SMALL($CA$3:$CA$77,ROWS(CC$3:CC8)),$CA$3:$CA$77,0)</f>
        <v>8</v>
      </c>
      <c r="CD8" s="32">
        <f ca="1">ROUND(10*($CH$1+$CJ$1*ROWS(CH$3:CH8))*(VLOOKUP(IF(MOD(ROWS(CH$3:CH8),$CL$7)&lt;&gt;0,MOD(ROWS(CH$3:CH8),$CL$7),$CL$7),$CL$3:$CM$7,2)+0.5*((RAND()-0.5))),0)</f>
        <v>954</v>
      </c>
      <c r="CE8" s="10"/>
      <c r="CG8" s="3"/>
      <c r="CH8" s="3"/>
      <c r="CI8" s="4"/>
      <c r="CJ8" s="3"/>
      <c r="CK8" s="3"/>
      <c r="CN8" s="8">
        <f>AVERAGE(CN3:CN7)</f>
        <v>1</v>
      </c>
    </row>
    <row r="9" spans="1:92" ht="16.5" x14ac:dyDescent="0.3">
      <c r="A9" s="1">
        <v>8</v>
      </c>
      <c r="B9" s="22">
        <f t="shared" ca="1" si="0"/>
        <v>2411</v>
      </c>
      <c r="C9" s="23">
        <f ca="1">VLOOKUP(SMALL($CA$3:$CA$77,ROWS(C$2:C9)),$CA$3:$CD$77,4,0)</f>
        <v>688</v>
      </c>
      <c r="D9" s="24">
        <f t="shared" ca="1" si="1"/>
        <v>1552</v>
      </c>
      <c r="E9" s="25"/>
      <c r="F9" s="41" t="s">
        <v>12</v>
      </c>
      <c r="G9" s="43">
        <f ca="1">G8/G3</f>
        <v>0.49600006314061379</v>
      </c>
      <c r="H9" s="43">
        <f ca="1">H8/H3</f>
        <v>0.49600006314061379</v>
      </c>
      <c r="I9" s="43">
        <f ca="1">I8/I3</f>
        <v>0.49600006314061379</v>
      </c>
      <c r="L9" s="8">
        <v>2</v>
      </c>
      <c r="M9" s="8">
        <v>2</v>
      </c>
      <c r="R9" s="26" t="str">
        <f t="shared" ca="1" si="6"/>
        <v>4900 - 5600</v>
      </c>
      <c r="S9" s="27">
        <f t="shared" ca="1" si="8"/>
        <v>4900</v>
      </c>
      <c r="T9" s="28">
        <f t="shared" ca="1" si="2"/>
        <v>5600</v>
      </c>
      <c r="U9" s="29">
        <f t="shared" ca="1" si="3"/>
        <v>69</v>
      </c>
      <c r="V9" s="29">
        <f t="shared" ca="1" si="9"/>
        <v>4</v>
      </c>
      <c r="W9" s="30">
        <f t="shared" ca="1" si="4"/>
        <v>5.3333333333333337E-2</v>
      </c>
      <c r="X9" s="31">
        <f t="shared" ca="1" si="5"/>
        <v>0.92</v>
      </c>
      <c r="AB9" s="47">
        <v>10821</v>
      </c>
      <c r="AC9" s="52">
        <v>3241</v>
      </c>
      <c r="AD9" s="47">
        <v>3241</v>
      </c>
      <c r="CA9" s="8">
        <f ca="1">ROWS(CA$3:CA9)/5+RAND()</f>
        <v>1.9390489300024099</v>
      </c>
      <c r="CB9" s="3">
        <f t="shared" ca="1" si="7"/>
        <v>0.97469089677966203</v>
      </c>
      <c r="CC9" s="10">
        <f ca="1">MATCH(SMALL($CA$3:$CA$77,ROWS(CC$3:CC9)),$CA$3:$CA$77,0)</f>
        <v>7</v>
      </c>
      <c r="CD9" s="32">
        <f ca="1">ROUND(10*($CH$1+$CJ$1*ROWS(CH$3:CH9))*(VLOOKUP(IF(MOD(ROWS(CH$3:CH9),$CL$7)&lt;&gt;0,MOD(ROWS(CH$3:CH9),$CL$7),$CL$7),$CL$3:$CM$7,2)+0.5*((RAND()-0.5))),0)</f>
        <v>1727</v>
      </c>
      <c r="CE9" s="10"/>
      <c r="CG9" s="3"/>
      <c r="CH9" s="3"/>
      <c r="CI9" s="4"/>
      <c r="CJ9" s="3"/>
      <c r="CK9" s="3"/>
    </row>
    <row r="10" spans="1:92" ht="16.5" x14ac:dyDescent="0.3">
      <c r="A10" s="1">
        <v>9</v>
      </c>
      <c r="B10" s="22">
        <f t="shared" ca="1" si="0"/>
        <v>6073</v>
      </c>
      <c r="C10" s="23">
        <f ca="1">VLOOKUP(SMALL($CA$3:$CA$77,ROWS(C$2:C10)),$CA$3:$CD$77,4,0)</f>
        <v>1758</v>
      </c>
      <c r="D10" s="24">
        <f t="shared" ca="1" si="1"/>
        <v>1758</v>
      </c>
      <c r="E10" s="25"/>
      <c r="F10" s="47" t="s">
        <v>26</v>
      </c>
      <c r="G10" s="48">
        <f ca="1">G3/G4</f>
        <v>1.0837161467260883</v>
      </c>
      <c r="H10" s="48">
        <f t="shared" ref="H10:I10" ca="1" si="10">H3/H4</f>
        <v>1.0837161467260883</v>
      </c>
      <c r="I10" s="48">
        <f t="shared" ca="1" si="10"/>
        <v>1.0837161467260883</v>
      </c>
      <c r="L10" s="8">
        <v>3</v>
      </c>
      <c r="M10" s="8">
        <v>3</v>
      </c>
      <c r="R10" s="26" t="str">
        <f t="shared" ca="1" si="6"/>
        <v>5600 - 6300</v>
      </c>
      <c r="S10" s="27">
        <f t="shared" ca="1" si="8"/>
        <v>5600</v>
      </c>
      <c r="T10" s="28">
        <f t="shared" ca="1" si="2"/>
        <v>6300</v>
      </c>
      <c r="U10" s="29">
        <f t="shared" ca="1" si="3"/>
        <v>73</v>
      </c>
      <c r="V10" s="29">
        <f t="shared" ca="1" si="9"/>
        <v>4</v>
      </c>
      <c r="W10" s="30">
        <f t="shared" ca="1" si="4"/>
        <v>5.3333333333333337E-2</v>
      </c>
      <c r="X10" s="31">
        <f t="shared" ca="1" si="5"/>
        <v>0.97333333333333338</v>
      </c>
      <c r="AB10" s="47">
        <v>8492</v>
      </c>
      <c r="AC10" s="52">
        <v>1545</v>
      </c>
      <c r="AD10" s="47">
        <v>1545</v>
      </c>
      <c r="CA10" s="8">
        <f ca="1">ROWS(CA$3:CA10)/5+RAND()</f>
        <v>1.8948406104916331</v>
      </c>
      <c r="CB10" s="3">
        <f t="shared" ca="1" si="7"/>
        <v>0.41140984272066816</v>
      </c>
      <c r="CC10" s="10">
        <f ca="1">MATCH(SMALL($CA$3:$CA$77,ROWS(CC$3:CC10)),$CA$3:$CA$77,0)</f>
        <v>5</v>
      </c>
      <c r="CD10" s="32">
        <f ca="1">ROUND(10*($CH$1+$CJ$1*ROWS(CH$3:CH10))*(VLOOKUP(IF(MOD(ROWS(CH$3:CH10),$CL$7)&lt;&gt;0,MOD(ROWS(CH$3:CH10),$CL$7),$CL$7),$CL$3:$CM$7,2)+0.5*((RAND()-0.5))),0)</f>
        <v>1552</v>
      </c>
      <c r="CE10" s="10"/>
      <c r="CG10" s="3"/>
      <c r="CH10" s="3"/>
      <c r="CI10" s="4"/>
      <c r="CJ10" s="3"/>
      <c r="CK10" s="3"/>
    </row>
    <row r="11" spans="1:92" ht="17.25" thickBot="1" x14ac:dyDescent="0.35">
      <c r="A11" s="1">
        <v>10</v>
      </c>
      <c r="B11" s="22">
        <f t="shared" ca="1" si="0"/>
        <v>2174</v>
      </c>
      <c r="C11" s="23">
        <f ca="1">VLOOKUP(SMALL($CA$3:$CA$77,ROWS(C$2:C11)),$CA$3:$CD$77,4,0)</f>
        <v>1960</v>
      </c>
      <c r="D11" s="24">
        <f t="shared" ca="1" si="1"/>
        <v>821</v>
      </c>
      <c r="E11" s="25"/>
      <c r="F11" s="41" t="s">
        <v>24</v>
      </c>
      <c r="G11" s="43">
        <f ca="1">G7/G3</f>
        <v>2.3045046184993043</v>
      </c>
      <c r="H11" s="43">
        <f ca="1">H7/H3</f>
        <v>2.3045046184993043</v>
      </c>
      <c r="I11" s="43">
        <f ca="1">I7/I3</f>
        <v>2.3045046184993043</v>
      </c>
      <c r="L11" s="8">
        <v>4</v>
      </c>
      <c r="M11" s="8">
        <v>2</v>
      </c>
      <c r="R11" s="26" t="str">
        <f t="shared" ca="1" si="6"/>
        <v>6300 - 7000</v>
      </c>
      <c r="S11" s="27">
        <f t="shared" ca="1" si="8"/>
        <v>6300</v>
      </c>
      <c r="T11" s="28">
        <f t="shared" ca="1" si="2"/>
        <v>7000</v>
      </c>
      <c r="U11" s="29">
        <f t="shared" ca="1" si="3"/>
        <v>73</v>
      </c>
      <c r="V11" s="29">
        <f t="shared" ca="1" si="9"/>
        <v>0</v>
      </c>
      <c r="W11" s="30">
        <f t="shared" ca="1" si="4"/>
        <v>0</v>
      </c>
      <c r="X11" s="31">
        <f t="shared" ca="1" si="5"/>
        <v>0.97333333333333338</v>
      </c>
      <c r="AB11" s="47">
        <v>5286</v>
      </c>
      <c r="AC11" s="52">
        <v>2125</v>
      </c>
      <c r="AD11" s="47">
        <v>2125</v>
      </c>
      <c r="CA11" s="8">
        <f ca="1">ROWS(CA$3:CA11)/5+RAND()</f>
        <v>2.0702823224438105</v>
      </c>
      <c r="CB11" s="3">
        <f t="shared" ca="1" si="7"/>
        <v>1.8850340037658286E-2</v>
      </c>
      <c r="CC11" s="10">
        <f ca="1">MATCH(SMALL($CA$3:$CA$77,ROWS(CC$3:CC11)),$CA$3:$CA$77,0)</f>
        <v>9</v>
      </c>
      <c r="CD11" s="32">
        <f ca="1">ROUND(10*($CH$1+$CJ$1*ROWS(CH$3:CH11))*(VLOOKUP(IF(MOD(ROWS(CH$3:CH11),$CL$7)&lt;&gt;0,MOD(ROWS(CH$3:CH11),$CL$7),$CL$7),$CL$3:$CM$7,2)+0.5*((RAND()-0.5))),0)</f>
        <v>1758</v>
      </c>
      <c r="CE11" s="10"/>
      <c r="CG11" s="3"/>
      <c r="CH11" s="3"/>
      <c r="CI11" s="4"/>
      <c r="CJ11" s="3"/>
      <c r="CK11" s="3"/>
    </row>
    <row r="12" spans="1:92" ht="16.5" x14ac:dyDescent="0.3">
      <c r="A12" s="1">
        <v>11</v>
      </c>
      <c r="B12" s="22">
        <f t="shared" ca="1" si="0"/>
        <v>2675</v>
      </c>
      <c r="C12" s="23">
        <f ca="1">VLOOKUP(SMALL($CA$3:$CA$77,ROWS(C$2:C12)),$CA$3:$CD$77,4,0)</f>
        <v>1021</v>
      </c>
      <c r="D12" s="24">
        <f t="shared" ca="1" si="1"/>
        <v>1021</v>
      </c>
      <c r="E12" s="25"/>
      <c r="F12" s="55" t="s">
        <v>35</v>
      </c>
      <c r="G12" s="56" t="e">
        <f ca="1">MODE(B$2:B$76)</f>
        <v>#N/A</v>
      </c>
      <c r="H12" s="56" t="e">
        <f t="shared" ref="H12:I12" ca="1" si="11">MODE(C$2:C$76)</f>
        <v>#N/A</v>
      </c>
      <c r="I12" s="57" t="e">
        <f t="shared" ca="1" si="11"/>
        <v>#N/A</v>
      </c>
      <c r="R12" s="26" t="str">
        <f t="shared" ca="1" si="6"/>
        <v>7000 - 7700</v>
      </c>
      <c r="S12" s="27">
        <f t="shared" ca="1" si="8"/>
        <v>7000</v>
      </c>
      <c r="T12" s="28">
        <f t="shared" ca="1" si="2"/>
        <v>7700</v>
      </c>
      <c r="U12" s="29">
        <f t="shared" ca="1" si="3"/>
        <v>74</v>
      </c>
      <c r="V12" s="29">
        <f t="shared" ca="1" si="9"/>
        <v>1</v>
      </c>
      <c r="W12" s="30">
        <f t="shared" ca="1" si="4"/>
        <v>1.3333333333333334E-2</v>
      </c>
      <c r="X12" s="31">
        <f t="shared" ca="1" si="5"/>
        <v>0.98666666666666669</v>
      </c>
      <c r="AB12" s="47">
        <v>7844</v>
      </c>
      <c r="AC12" s="52">
        <v>1353</v>
      </c>
      <c r="AD12" s="47">
        <v>1353</v>
      </c>
      <c r="CA12" s="8">
        <f ca="1">ROWS(CA$3:CA12)/5+RAND()</f>
        <v>2.9987343854164061</v>
      </c>
      <c r="CB12" s="3">
        <f t="shared" ca="1" si="7"/>
        <v>0.12896627796577698</v>
      </c>
      <c r="CC12" s="10">
        <f ca="1">MATCH(SMALL($CA$3:$CA$77,ROWS(CC$3:CC12)),$CA$3:$CA$77,0)</f>
        <v>13</v>
      </c>
      <c r="CD12" s="32">
        <f ca="1">ROUND(10*($CH$1+$CJ$1*ROWS(CH$3:CH12))*(VLOOKUP(IF(MOD(ROWS(CH$3:CH12),$CL$7)&lt;&gt;0,MOD(ROWS(CH$3:CH12),$CL$7),$CL$7),$CL$3:$CM$7,2)+0.5*((RAND()-0.5))),0)</f>
        <v>821</v>
      </c>
      <c r="CE12" s="10"/>
      <c r="CG12" s="3"/>
      <c r="CH12" s="3"/>
      <c r="CI12" s="4"/>
      <c r="CJ12" s="3"/>
      <c r="CK12" s="3"/>
    </row>
    <row r="13" spans="1:92" ht="17.25" thickBot="1" x14ac:dyDescent="0.35">
      <c r="A13" s="1">
        <v>12</v>
      </c>
      <c r="B13" s="22">
        <f t="shared" ca="1" si="0"/>
        <v>4398</v>
      </c>
      <c r="C13" s="23">
        <f ca="1">VLOOKUP(SMALL($CA$3:$CA$77,ROWS(C$2:C13)),$CA$3:$CD$77,4,0)</f>
        <v>821</v>
      </c>
      <c r="D13" s="24">
        <f t="shared" ca="1" si="1"/>
        <v>2278</v>
      </c>
      <c r="E13" s="25"/>
      <c r="F13" s="58" t="s">
        <v>36</v>
      </c>
      <c r="G13" s="59" t="e">
        <f ca="1">_xlfn.MODE.SNGL(B$2:B$76)</f>
        <v>#N/A</v>
      </c>
      <c r="H13" s="59" t="e">
        <f t="shared" ref="H13:I13" ca="1" si="12">_xlfn.MODE.SNGL(C$2:C$76)</f>
        <v>#N/A</v>
      </c>
      <c r="I13" s="60" t="e">
        <f t="shared" ca="1" si="12"/>
        <v>#N/A</v>
      </c>
      <c r="R13" s="26" t="str">
        <f t="shared" ca="1" si="6"/>
        <v>7700 - 8400</v>
      </c>
      <c r="S13" s="27">
        <f t="shared" ca="1" si="8"/>
        <v>7700</v>
      </c>
      <c r="T13" s="28">
        <f t="shared" ca="1" si="2"/>
        <v>8400</v>
      </c>
      <c r="U13" s="29">
        <f t="shared" ca="1" si="3"/>
        <v>75</v>
      </c>
      <c r="V13" s="29">
        <f t="shared" ca="1" si="9"/>
        <v>1</v>
      </c>
      <c r="W13" s="30">
        <f t="shared" ca="1" si="4"/>
        <v>1.3333333333333334E-2</v>
      </c>
      <c r="X13" s="31">
        <f t="shared" ca="1" si="5"/>
        <v>1</v>
      </c>
      <c r="AB13" s="47">
        <v>2125</v>
      </c>
      <c r="AC13" s="52">
        <v>3309</v>
      </c>
      <c r="AD13" s="47">
        <v>3170</v>
      </c>
      <c r="CA13" s="8">
        <f ca="1">ROWS(CA$3:CA13)/5+RAND()</f>
        <v>2.91792320498487</v>
      </c>
      <c r="CB13" s="3">
        <f t="shared" ca="1" si="7"/>
        <v>0.5155452100196346</v>
      </c>
      <c r="CC13" s="10">
        <f ca="1">MATCH(SMALL($CA$3:$CA$77,ROWS(CC$3:CC13)),$CA$3:$CA$77,0)</f>
        <v>11</v>
      </c>
      <c r="CD13" s="32">
        <f ca="1">ROUND(10*($CH$1+$CJ$1*ROWS(CH$3:CH13))*(VLOOKUP(IF(MOD(ROWS(CH$3:CH13),$CL$7)&lt;&gt;0,MOD(ROWS(CH$3:CH13),$CL$7),$CL$7),$CL$3:$CM$7,2)+0.5*((RAND()-0.5))),0)</f>
        <v>1021</v>
      </c>
      <c r="CE13" s="10"/>
      <c r="CG13" s="3"/>
      <c r="CH13" s="3"/>
      <c r="CI13" s="4"/>
      <c r="CJ13" s="3"/>
      <c r="CK13" s="3"/>
    </row>
    <row r="14" spans="1:92" ht="17.25" thickBot="1" x14ac:dyDescent="0.35">
      <c r="A14" s="1">
        <v>13</v>
      </c>
      <c r="B14" s="22">
        <f t="shared" ca="1" si="0"/>
        <v>2878</v>
      </c>
      <c r="C14" s="23">
        <f ca="1">VLOOKUP(SMALL($CA$3:$CA$77,ROWS(C$2:C14)),$CA$3:$CD$77,4,0)</f>
        <v>2278</v>
      </c>
      <c r="D14" s="24">
        <f t="shared" ca="1" si="1"/>
        <v>1960</v>
      </c>
      <c r="E14" s="25"/>
      <c r="F14" s="52" t="s">
        <v>37</v>
      </c>
      <c r="G14" s="53"/>
      <c r="H14" s="53"/>
      <c r="I14" s="53"/>
      <c r="R14" s="33" t="str">
        <f t="shared" ca="1" si="6"/>
        <v>8400 - 9100</v>
      </c>
      <c r="S14" s="34">
        <f ca="1">T13</f>
        <v>8400</v>
      </c>
      <c r="T14" s="35">
        <f t="shared" ca="1" si="2"/>
        <v>9100</v>
      </c>
      <c r="U14" s="36">
        <f t="shared" ca="1" si="3"/>
        <v>75</v>
      </c>
      <c r="V14" s="36">
        <f t="shared" ca="1" si="9"/>
        <v>0</v>
      </c>
      <c r="W14" s="37">
        <f t="shared" ca="1" si="4"/>
        <v>0</v>
      </c>
      <c r="X14" s="38">
        <f t="shared" ca="1" si="5"/>
        <v>1</v>
      </c>
      <c r="AB14" s="47">
        <v>3237</v>
      </c>
      <c r="AC14" s="52">
        <v>2394</v>
      </c>
      <c r="AD14" s="47">
        <v>3309</v>
      </c>
      <c r="CA14" s="8">
        <f ca="1">ROWS(CA$3:CA14)/5+RAND()</f>
        <v>3.0524082799472652</v>
      </c>
      <c r="CB14" s="3">
        <f t="shared" ca="1" si="7"/>
        <v>0.18239813505509606</v>
      </c>
      <c r="CC14" s="10">
        <f ca="1">MATCH(SMALL($CA$3:$CA$77,ROWS(CC$3:CC14)),$CA$3:$CA$77,0)</f>
        <v>10</v>
      </c>
      <c r="CD14" s="32">
        <f ca="1">ROUND(10*($CH$1+$CJ$1*ROWS(CH$3:CH14))*(VLOOKUP(IF(MOD(ROWS(CH$3:CH14),$CL$7)&lt;&gt;0,MOD(ROWS(CH$3:CH14),$CL$7),$CL$7),$CL$3:$CM$7,2)+0.5*((RAND()-0.5))),0)</f>
        <v>2278</v>
      </c>
      <c r="CE14" s="10"/>
      <c r="CG14" s="3"/>
      <c r="CH14" s="3"/>
      <c r="CI14" s="4"/>
      <c r="CJ14" s="3"/>
      <c r="CK14" s="3"/>
    </row>
    <row r="15" spans="1:92" ht="16.5" x14ac:dyDescent="0.3">
      <c r="A15" s="1">
        <v>14</v>
      </c>
      <c r="B15" s="22">
        <f t="shared" ca="1" si="0"/>
        <v>2090</v>
      </c>
      <c r="C15" s="23">
        <f ca="1">VLOOKUP(SMALL($CA$3:$CA$77,ROWS(C$2:C15)),$CA$3:$CD$77,4,0)</f>
        <v>1331</v>
      </c>
      <c r="D15" s="24">
        <f t="shared" ca="1" si="1"/>
        <v>2047</v>
      </c>
      <c r="E15" s="25"/>
      <c r="F15" s="52" t="s">
        <v>38</v>
      </c>
      <c r="G15" s="52"/>
      <c r="H15" s="52"/>
      <c r="I15" s="54"/>
      <c r="J15" s="15"/>
      <c r="K15" s="15"/>
      <c r="O15" s="15"/>
      <c r="P15" s="15"/>
      <c r="R15" s="39"/>
      <c r="S15" s="29"/>
      <c r="T15" s="29"/>
      <c r="U15" s="29"/>
      <c r="V15" s="29">
        <f ca="1">SUM(V2:V14)</f>
        <v>75</v>
      </c>
      <c r="W15" s="30">
        <f ca="1">SUM(W2:W14)</f>
        <v>1</v>
      </c>
      <c r="X15" s="30"/>
      <c r="AB15" s="47">
        <v>3984</v>
      </c>
      <c r="AC15" s="52">
        <v>3170</v>
      </c>
      <c r="AD15" s="47">
        <v>2394</v>
      </c>
      <c r="CA15" s="8">
        <f ca="1">ROWS(CA$3:CA15)/5+RAND()</f>
        <v>2.6162850087978504</v>
      </c>
      <c r="CB15" s="3">
        <f t="shared" ca="1" si="7"/>
        <v>0.64430878523640445</v>
      </c>
      <c r="CC15" s="10">
        <f ca="1">MATCH(SMALL($CA$3:$CA$77,ROWS(CC$3:CC15)),$CA$3:$CA$77,0)</f>
        <v>12</v>
      </c>
      <c r="CD15" s="32">
        <f ca="1">ROUND(10*($CH$1+$CJ$1*ROWS(CH$3:CH15))*(VLOOKUP(IF(MOD(ROWS(CH$3:CH15),$CL$7)&lt;&gt;0,MOD(ROWS(CH$3:CH15),$CL$7),$CL$7),$CL$3:$CM$7,2)+0.5*((RAND()-0.5))),0)</f>
        <v>1960</v>
      </c>
      <c r="CE15" s="10"/>
      <c r="CG15" s="3"/>
      <c r="CH15" s="3"/>
      <c r="CI15" s="4"/>
      <c r="CJ15" s="3"/>
      <c r="CK15" s="3"/>
    </row>
    <row r="16" spans="1:92" ht="16.5" x14ac:dyDescent="0.3">
      <c r="A16" s="1">
        <v>15</v>
      </c>
      <c r="B16" s="22">
        <f t="shared" ca="1" si="0"/>
        <v>4782</v>
      </c>
      <c r="C16" s="23">
        <f ca="1">VLOOKUP(SMALL($CA$3:$CA$77,ROWS(C$2:C16)),$CA$3:$CD$77,4,0)</f>
        <v>2047</v>
      </c>
      <c r="D16" s="24">
        <f t="shared" ca="1" si="1"/>
        <v>1331</v>
      </c>
      <c r="E16" s="2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AB16" s="47">
        <v>7090</v>
      </c>
      <c r="AC16" s="52">
        <v>3626</v>
      </c>
      <c r="AD16" s="47">
        <v>1674</v>
      </c>
      <c r="CA16" s="8">
        <f ca="1">ROWS(CA$3:CA16)/5+RAND()</f>
        <v>3.6804985710430689</v>
      </c>
      <c r="CB16" s="3">
        <f t="shared" ca="1" si="7"/>
        <v>0.69050137626061658</v>
      </c>
      <c r="CC16" s="10">
        <f ca="1">MATCH(SMALL($CA$3:$CA$77,ROWS(CC$3:CC16)),$CA$3:$CA$77,0)</f>
        <v>15</v>
      </c>
      <c r="CD16" s="32">
        <f ca="1">ROUND(10*($CH$1+$CJ$1*ROWS(CH$3:CH16))*(VLOOKUP(IF(MOD(ROWS(CH$3:CH16),$CL$7)&lt;&gt;0,MOD(ROWS(CH$3:CH16),$CL$7),$CL$7),$CL$3:$CM$7,2)+0.5*((RAND()-0.5))),0)</f>
        <v>2047</v>
      </c>
      <c r="CE16" s="10"/>
      <c r="CG16" s="3"/>
      <c r="CH16" s="3"/>
      <c r="CI16" s="4"/>
      <c r="CJ16" s="3"/>
      <c r="CK16" s="3"/>
    </row>
    <row r="17" spans="1:89" ht="16.5" x14ac:dyDescent="0.3">
      <c r="A17" s="1">
        <v>16</v>
      </c>
      <c r="B17" s="22">
        <f t="shared" ca="1" si="0"/>
        <v>1921</v>
      </c>
      <c r="C17" s="23">
        <f ca="1">VLOOKUP(SMALL($CA$3:$CA$77,ROWS(C$2:C17)),$CA$3:$CD$77,4,0)</f>
        <v>2138</v>
      </c>
      <c r="D17" s="24">
        <f t="shared" ca="1" si="1"/>
        <v>2138</v>
      </c>
      <c r="E17" s="2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AB17" s="47">
        <v>2411</v>
      </c>
      <c r="AC17" s="52">
        <v>1674</v>
      </c>
      <c r="AD17" s="47">
        <v>2255</v>
      </c>
      <c r="CA17" s="8">
        <f ca="1">ROWS(CA$3:CA17)/5+RAND()</f>
        <v>3.2630681374144217</v>
      </c>
      <c r="CB17" s="3">
        <f t="shared" ca="1" si="7"/>
        <v>3.1402519985589405E-3</v>
      </c>
      <c r="CC17" s="10">
        <f ca="1">MATCH(SMALL($CA$3:$CA$77,ROWS(CC$3:CC17)),$CA$3:$CA$77,0)</f>
        <v>14</v>
      </c>
      <c r="CD17" s="32">
        <f ca="1">ROUND(10*($CH$1+$CJ$1*ROWS(CH$3:CH17))*(VLOOKUP(IF(MOD(ROWS(CH$3:CH17),$CL$7)&lt;&gt;0,MOD(ROWS(CH$3:CH17),$CL$7),$CL$7),$CL$3:$CM$7,2)+0.5*((RAND()-0.5))),0)</f>
        <v>1331</v>
      </c>
      <c r="CE17" s="10"/>
      <c r="CG17" s="3"/>
      <c r="CH17" s="3"/>
      <c r="CI17" s="4"/>
      <c r="CJ17" s="3"/>
      <c r="CK17" s="3"/>
    </row>
    <row r="18" spans="1:89" ht="16.5" x14ac:dyDescent="0.3">
      <c r="A18" s="1">
        <v>17</v>
      </c>
      <c r="B18" s="22">
        <f t="shared" ca="1" si="0"/>
        <v>3572</v>
      </c>
      <c r="C18" s="23">
        <f ca="1">VLOOKUP(SMALL($CA$3:$CA$77,ROWS(C$2:C18)),$CA$3:$CD$77,4,0)</f>
        <v>2613</v>
      </c>
      <c r="D18" s="24">
        <f t="shared" ca="1" si="1"/>
        <v>2090</v>
      </c>
      <c r="E18" s="2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AB18" s="47">
        <v>1674</v>
      </c>
      <c r="AC18" s="52">
        <v>2255</v>
      </c>
      <c r="AD18" s="47">
        <v>2536</v>
      </c>
      <c r="CA18" s="8">
        <f ca="1">ROWS(CA$3:CA18)/5+RAND()</f>
        <v>3.9199309936169144</v>
      </c>
      <c r="CB18" s="3">
        <f t="shared" ca="1" si="7"/>
        <v>0.36944624120373815</v>
      </c>
      <c r="CC18" s="10">
        <f ca="1">MATCH(SMALL($CA$3:$CA$77,ROWS(CC$3:CC18)),$CA$3:$CA$77,0)</f>
        <v>16</v>
      </c>
      <c r="CD18" s="32">
        <f ca="1">ROUND(10*($CH$1+$CJ$1*ROWS(CH$3:CH18))*(VLOOKUP(IF(MOD(ROWS(CH$3:CH18),$CL$7)&lt;&gt;0,MOD(ROWS(CH$3:CH18),$CL$7),$CL$7),$CL$3:$CM$7,2)+0.5*((RAND()-0.5))),0)</f>
        <v>2138</v>
      </c>
      <c r="CE18" s="10"/>
      <c r="CG18" s="3"/>
      <c r="CH18" s="3"/>
      <c r="CI18" s="4"/>
      <c r="CJ18" s="3"/>
      <c r="CK18" s="3"/>
    </row>
    <row r="19" spans="1:89" ht="16.5" x14ac:dyDescent="0.3">
      <c r="A19" s="1">
        <v>18</v>
      </c>
      <c r="B19" s="22">
        <f t="shared" ca="1" si="0"/>
        <v>1552</v>
      </c>
      <c r="C19" s="23">
        <f ca="1">VLOOKUP(SMALL($CA$3:$CA$77,ROWS(C$2:C19)),$CA$3:$CD$77,4,0)</f>
        <v>2090</v>
      </c>
      <c r="D19" s="24">
        <f t="shared" ca="1" si="1"/>
        <v>3032</v>
      </c>
      <c r="E19" s="2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AB19" s="47">
        <v>4032</v>
      </c>
      <c r="AC19" s="52">
        <v>2536</v>
      </c>
      <c r="AD19" s="47">
        <v>3626</v>
      </c>
      <c r="CA19" s="8">
        <f ca="1">ROWS(CA$3:CA19)/5+RAND()</f>
        <v>4.2965562117885954</v>
      </c>
      <c r="CB19" s="3">
        <f t="shared" ca="1" si="7"/>
        <v>0.19184544279759486</v>
      </c>
      <c r="CC19" s="10">
        <f ca="1">MATCH(SMALL($CA$3:$CA$77,ROWS(CC$3:CC19)),$CA$3:$CA$77,0)</f>
        <v>19</v>
      </c>
      <c r="CD19" s="32">
        <f ca="1">ROUND(10*($CH$1+$CJ$1*ROWS(CH$3:CH19))*(VLOOKUP(IF(MOD(ROWS(CH$3:CH19),$CL$7)&lt;&gt;0,MOD(ROWS(CH$3:CH19),$CL$7),$CL$7),$CL$3:$CM$7,2)+0.5*((RAND()-0.5))),0)</f>
        <v>2090</v>
      </c>
      <c r="CE19" s="10"/>
      <c r="CG19" s="3"/>
      <c r="CH19" s="3"/>
      <c r="CI19" s="4"/>
      <c r="CJ19" s="3"/>
      <c r="CK19" s="3"/>
    </row>
    <row r="20" spans="1:89" ht="16.5" x14ac:dyDescent="0.3">
      <c r="A20" s="1">
        <v>19</v>
      </c>
      <c r="B20" s="22">
        <f t="shared" ca="1" si="0"/>
        <v>4810</v>
      </c>
      <c r="C20" s="23">
        <f ca="1">VLOOKUP(SMALL($CA$3:$CA$77,ROWS(C$2:C20)),$CA$3:$CD$77,4,0)</f>
        <v>3032</v>
      </c>
      <c r="D20" s="24">
        <f t="shared" ca="1" si="1"/>
        <v>2613</v>
      </c>
      <c r="E20" s="2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AB20" s="47">
        <v>2173</v>
      </c>
      <c r="AC20" s="52">
        <v>3237</v>
      </c>
      <c r="AD20" s="47">
        <v>3219</v>
      </c>
      <c r="CA20" s="8">
        <f ca="1">ROWS(CA$3:CA20)/5+RAND()</f>
        <v>4.3731029598426669</v>
      </c>
      <c r="CB20" s="3">
        <f t="shared" ca="1" si="7"/>
        <v>0.87443564534557161</v>
      </c>
      <c r="CC20" s="10">
        <f ca="1">MATCH(SMALL($CA$3:$CA$77,ROWS(CC$3:CC20)),$CA$3:$CA$77,0)</f>
        <v>17</v>
      </c>
      <c r="CD20" s="32">
        <f ca="1">ROUND(10*($CH$1+$CJ$1*ROWS(CH$3:CH20))*(VLOOKUP(IF(MOD(ROWS(CH$3:CH20),$CL$7)&lt;&gt;0,MOD(ROWS(CH$3:CH20),$CL$7),$CL$7),$CL$3:$CM$7,2)+0.5*((RAND()-0.5))),0)</f>
        <v>3032</v>
      </c>
      <c r="CE20" s="10"/>
      <c r="CG20" s="3"/>
      <c r="CH20" s="3"/>
      <c r="CI20" s="4"/>
      <c r="CJ20" s="3"/>
      <c r="CK20" s="3"/>
    </row>
    <row r="21" spans="1:89" ht="16.5" x14ac:dyDescent="0.3">
      <c r="A21" s="1">
        <v>20</v>
      </c>
      <c r="B21" s="22">
        <f t="shared" ca="1" si="0"/>
        <v>5295</v>
      </c>
      <c r="C21" s="23">
        <f ca="1">VLOOKUP(SMALL($CA$3:$CA$77,ROWS(C$2:C21)),$CA$3:$CD$77,4,0)</f>
        <v>2878</v>
      </c>
      <c r="D21" s="24">
        <f t="shared" ca="1" si="1"/>
        <v>1740</v>
      </c>
      <c r="E21" s="2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AB21" s="47">
        <v>3309</v>
      </c>
      <c r="AC21" s="52">
        <v>3219</v>
      </c>
      <c r="AD21" s="47">
        <v>3237</v>
      </c>
      <c r="CA21" s="8">
        <f ca="1">ROWS(CA$3:CA21)/5+RAND()</f>
        <v>4.1576858742485605</v>
      </c>
      <c r="CB21" s="3">
        <f t="shared" ca="1" si="7"/>
        <v>0.12816843948464229</v>
      </c>
      <c r="CC21" s="10">
        <f ca="1">MATCH(SMALL($CA$3:$CA$77,ROWS(CC$3:CC21)),$CA$3:$CA$77,0)</f>
        <v>18</v>
      </c>
      <c r="CD21" s="32">
        <f ca="1">ROUND(10*($CH$1+$CJ$1*ROWS(CH$3:CH21))*(VLOOKUP(IF(MOD(ROWS(CH$3:CH21),$CL$7)&lt;&gt;0,MOD(ROWS(CH$3:CH21),$CL$7),$CL$7),$CL$3:$CM$7,2)+0.5*((RAND()-0.5))),0)</f>
        <v>2613</v>
      </c>
      <c r="CE21" s="10"/>
      <c r="CG21" s="3"/>
      <c r="CH21" s="3"/>
      <c r="CI21" s="4"/>
      <c r="CJ21" s="3"/>
      <c r="CK21" s="3"/>
    </row>
    <row r="22" spans="1:89" ht="16.5" x14ac:dyDescent="0.3">
      <c r="A22" s="1">
        <v>21</v>
      </c>
      <c r="B22" s="22">
        <f t="shared" ca="1" si="0"/>
        <v>3215</v>
      </c>
      <c r="C22" s="23">
        <f ca="1">VLOOKUP(SMALL($CA$3:$CA$77,ROWS(C$2:C22)),$CA$3:$CD$77,4,0)</f>
        <v>3466</v>
      </c>
      <c r="D22" s="24">
        <f t="shared" ca="1" si="1"/>
        <v>1326</v>
      </c>
      <c r="E22" s="2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AB22" s="47">
        <v>9981</v>
      </c>
      <c r="AC22" s="52">
        <v>2491</v>
      </c>
      <c r="AD22" s="47">
        <v>2491</v>
      </c>
      <c r="CA22" s="8">
        <f ca="1">ROWS(CA$3:CA22)/5+RAND()</f>
        <v>4.9033201000861366</v>
      </c>
      <c r="CB22" s="3">
        <f t="shared" ca="1" si="7"/>
        <v>0.2781773911149541</v>
      </c>
      <c r="CC22" s="10">
        <f ca="1">MATCH(SMALL($CA$3:$CA$77,ROWS(CC$3:CC22)),$CA$3:$CA$77,0)</f>
        <v>22</v>
      </c>
      <c r="CD22" s="32">
        <f ca="1">ROUND(10*($CH$1+$CJ$1*ROWS(CH$3:CH22))*(VLOOKUP(IF(MOD(ROWS(CH$3:CH22),$CL$7)&lt;&gt;0,MOD(ROWS(CH$3:CH22),$CL$7),$CL$7),$CL$3:$CM$7,2)+0.5*((RAND()-0.5))),0)</f>
        <v>1740</v>
      </c>
      <c r="CE22" s="10"/>
      <c r="CG22" s="3"/>
      <c r="CH22" s="3"/>
      <c r="CI22" s="4"/>
      <c r="CJ22" s="3"/>
      <c r="CK22" s="3"/>
    </row>
    <row r="23" spans="1:89" ht="16.5" x14ac:dyDescent="0.3">
      <c r="A23" s="1">
        <v>22</v>
      </c>
      <c r="B23" s="22">
        <f t="shared" ca="1" si="0"/>
        <v>3055</v>
      </c>
      <c r="C23" s="23">
        <f ca="1">VLOOKUP(SMALL($CA$3:$CA$77,ROWS(C$2:C23)),$CA$3:$CD$77,4,0)</f>
        <v>1740</v>
      </c>
      <c r="D23" s="24">
        <f t="shared" ca="1" si="1"/>
        <v>2878</v>
      </c>
      <c r="E23" s="2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AB23" s="47">
        <v>1353</v>
      </c>
      <c r="AC23" s="52">
        <v>3976</v>
      </c>
      <c r="AD23" s="47">
        <v>4750</v>
      </c>
      <c r="CA23" s="8">
        <f ca="1">ROWS(CA$3:CA23)/5+RAND()</f>
        <v>5.0652636331201562</v>
      </c>
      <c r="CB23" s="3">
        <f t="shared" ca="1" si="7"/>
        <v>0.27824306575047664</v>
      </c>
      <c r="CC23" s="10">
        <f ca="1">MATCH(SMALL($CA$3:$CA$77,ROWS(CC$3:CC23)),$CA$3:$CA$77,0)</f>
        <v>23</v>
      </c>
      <c r="CD23" s="32">
        <f ca="1">ROUND(10*($CH$1+$CJ$1*ROWS(CH$3:CH23))*(VLOOKUP(IF(MOD(ROWS(CH$3:CH23),$CL$7)&lt;&gt;0,MOD(ROWS(CH$3:CH23),$CL$7),$CL$7),$CL$3:$CM$7,2)+0.5*((RAND()-0.5))),0)</f>
        <v>1326</v>
      </c>
      <c r="CE23" s="10"/>
      <c r="CG23" s="3"/>
      <c r="CH23" s="3"/>
      <c r="CI23" s="4"/>
      <c r="CJ23" s="3"/>
      <c r="CK23" s="3"/>
    </row>
    <row r="24" spans="1:89" ht="16.5" x14ac:dyDescent="0.3">
      <c r="A24" s="1">
        <v>23</v>
      </c>
      <c r="B24" s="22">
        <f t="shared" ca="1" si="0"/>
        <v>688</v>
      </c>
      <c r="C24" s="23">
        <f ca="1">VLOOKUP(SMALL($CA$3:$CA$77,ROWS(C$2:C24)),$CA$3:$CD$77,4,0)</f>
        <v>2351</v>
      </c>
      <c r="D24" s="24">
        <f t="shared" ca="1" si="1"/>
        <v>3466</v>
      </c>
      <c r="E24" s="2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AB24" s="47">
        <v>4563</v>
      </c>
      <c r="AC24" s="52">
        <v>4750</v>
      </c>
      <c r="AD24" s="47">
        <v>3976</v>
      </c>
      <c r="CA24" s="8">
        <f ca="1">ROWS(CA$3:CA24)/5+RAND()</f>
        <v>4.4578737966373012</v>
      </c>
      <c r="CB24" s="3">
        <f t="shared" ca="1" si="7"/>
        <v>0.40367895167403034</v>
      </c>
      <c r="CC24" s="10">
        <f ca="1">MATCH(SMALL($CA$3:$CA$77,ROWS(CC$3:CC24)),$CA$3:$CA$77,0)</f>
        <v>20</v>
      </c>
      <c r="CD24" s="32">
        <f ca="1">ROUND(10*($CH$1+$CJ$1*ROWS(CH$3:CH24))*(VLOOKUP(IF(MOD(ROWS(CH$3:CH24),$CL$7)&lt;&gt;0,MOD(ROWS(CH$3:CH24),$CL$7),$CL$7),$CL$3:$CM$7,2)+0.5*((RAND()-0.5))),0)</f>
        <v>2878</v>
      </c>
      <c r="CE24" s="10"/>
      <c r="CG24" s="3"/>
      <c r="CH24" s="3"/>
      <c r="CI24" s="4"/>
      <c r="CJ24" s="3"/>
      <c r="CK24" s="3"/>
    </row>
    <row r="25" spans="1:89" ht="16.5" x14ac:dyDescent="0.3">
      <c r="A25" s="1">
        <v>24</v>
      </c>
      <c r="B25" s="22">
        <f t="shared" ca="1" si="0"/>
        <v>3205</v>
      </c>
      <c r="C25" s="23">
        <f ca="1">VLOOKUP(SMALL($CA$3:$CA$77,ROWS(C$2:C25)),$CA$3:$CD$77,4,0)</f>
        <v>1326</v>
      </c>
      <c r="D25" s="24">
        <f t="shared" ca="1" si="1"/>
        <v>2351</v>
      </c>
      <c r="E25" s="2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AB25" s="47">
        <v>1519</v>
      </c>
      <c r="AC25" s="52">
        <v>2411</v>
      </c>
      <c r="AD25" s="47">
        <v>4905</v>
      </c>
      <c r="CA25" s="8">
        <f ca="1">ROWS(CA$3:CA25)/5+RAND()</f>
        <v>4.6351846762262108</v>
      </c>
      <c r="CB25" s="3">
        <f t="shared" ca="1" si="7"/>
        <v>0.92419960757917274</v>
      </c>
      <c r="CC25" s="10">
        <f ca="1">MATCH(SMALL($CA$3:$CA$77,ROWS(CC$3:CC25)),$CA$3:$CA$77,0)</f>
        <v>24</v>
      </c>
      <c r="CD25" s="32">
        <f ca="1">ROUND(10*($CH$1+$CJ$1*ROWS(CH$3:CH25))*(VLOOKUP(IF(MOD(ROWS(CH$3:CH25),$CL$7)&lt;&gt;0,MOD(ROWS(CH$3:CH25),$CL$7),$CL$7),$CL$3:$CM$7,2)+0.5*((RAND()-0.5))),0)</f>
        <v>3466</v>
      </c>
      <c r="CE25" s="10"/>
      <c r="CG25" s="3"/>
      <c r="CH25" s="3"/>
      <c r="CI25" s="4"/>
      <c r="CJ25" s="3"/>
      <c r="CK25" s="3"/>
    </row>
    <row r="26" spans="1:89" ht="16.5" x14ac:dyDescent="0.3">
      <c r="A26" s="1">
        <v>25</v>
      </c>
      <c r="B26" s="22">
        <f t="shared" ca="1" si="0"/>
        <v>5508</v>
      </c>
      <c r="C26" s="23">
        <f ca="1">VLOOKUP(SMALL($CA$3:$CA$77,ROWS(C$2:C26)),$CA$3:$CD$77,4,0)</f>
        <v>2735</v>
      </c>
      <c r="D26" s="24">
        <f t="shared" ca="1" si="1"/>
        <v>1722</v>
      </c>
      <c r="E26" s="2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AB26" s="47">
        <v>3170</v>
      </c>
      <c r="AC26" s="52">
        <v>4905</v>
      </c>
      <c r="AD26" s="47">
        <v>2411</v>
      </c>
      <c r="CA26" s="8">
        <f ca="1">ROWS(CA$3:CA26)/5+RAND()</f>
        <v>5.047861996933861</v>
      </c>
      <c r="CB26" s="3">
        <f t="shared" ca="1" si="7"/>
        <v>0.1602054746398166</v>
      </c>
      <c r="CC26" s="10">
        <f ca="1">MATCH(SMALL($CA$3:$CA$77,ROWS(CC$3:CC26)),$CA$3:$CA$77,0)</f>
        <v>21</v>
      </c>
      <c r="CD26" s="32">
        <f ca="1">ROUND(10*($CH$1+$CJ$1*ROWS(CH$3:CH26))*(VLOOKUP(IF(MOD(ROWS(CH$3:CH26),$CL$7)&lt;&gt;0,MOD(ROWS(CH$3:CH26),$CL$7),$CL$7),$CL$3:$CM$7,2)+0.5*((RAND()-0.5))),0)</f>
        <v>2351</v>
      </c>
      <c r="CE26" s="10"/>
      <c r="CG26" s="3"/>
      <c r="CH26" s="3"/>
      <c r="CI26" s="4"/>
      <c r="CJ26" s="3"/>
      <c r="CK26" s="3"/>
    </row>
    <row r="27" spans="1:89" ht="16.5" x14ac:dyDescent="0.3">
      <c r="A27" s="1">
        <v>26</v>
      </c>
      <c r="B27" s="22">
        <f t="shared" ca="1" si="0"/>
        <v>3959</v>
      </c>
      <c r="C27" s="23">
        <f ca="1">VLOOKUP(SMALL($CA$3:$CA$77,ROWS(C$2:C27)),$CA$3:$CD$77,4,0)</f>
        <v>1722</v>
      </c>
      <c r="D27" s="24">
        <f t="shared" ca="1" si="1"/>
        <v>2331</v>
      </c>
      <c r="E27" s="2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AB27" s="47">
        <v>3976</v>
      </c>
      <c r="AC27" s="52">
        <v>3280</v>
      </c>
      <c r="AD27" s="47">
        <v>3280</v>
      </c>
      <c r="CA27" s="8">
        <f ca="1">ROWS(CA$3:CA27)/5+RAND()</f>
        <v>5.7978844946710746</v>
      </c>
      <c r="CB27" s="3">
        <f t="shared" ca="1" si="7"/>
        <v>0.10430958216094721</v>
      </c>
      <c r="CC27" s="10">
        <f ca="1">MATCH(SMALL($CA$3:$CA$77,ROWS(CC$3:CC27)),$CA$3:$CA$77,0)</f>
        <v>28</v>
      </c>
      <c r="CD27" s="32">
        <f ca="1">ROUND(10*($CH$1+$CJ$1*ROWS(CH$3:CH27))*(VLOOKUP(IF(MOD(ROWS(CH$3:CH27),$CL$7)&lt;&gt;0,MOD(ROWS(CH$3:CH27),$CL$7),$CL$7),$CL$3:$CM$7,2)+0.5*((RAND()-0.5))),0)</f>
        <v>1722</v>
      </c>
      <c r="CE27" s="10"/>
      <c r="CG27" s="3"/>
      <c r="CH27" s="3"/>
      <c r="CI27" s="4"/>
      <c r="CJ27" s="3"/>
      <c r="CK27" s="3"/>
    </row>
    <row r="28" spans="1:89" ht="16.5" x14ac:dyDescent="0.3">
      <c r="A28" s="1">
        <v>27</v>
      </c>
      <c r="B28" s="22">
        <f t="shared" ca="1" si="0"/>
        <v>4039</v>
      </c>
      <c r="C28" s="23">
        <f ca="1">VLOOKUP(SMALL($CA$3:$CA$77,ROWS(C$2:C28)),$CA$3:$CD$77,4,0)</f>
        <v>2626</v>
      </c>
      <c r="D28" s="24">
        <f t="shared" ca="1" si="1"/>
        <v>2626</v>
      </c>
      <c r="E28" s="2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AB28" s="47">
        <v>6260</v>
      </c>
      <c r="AC28" s="52">
        <v>6720</v>
      </c>
      <c r="AD28" s="47">
        <v>3509</v>
      </c>
      <c r="CA28" s="8">
        <f ca="1">ROWS(CA$3:CA28)/5+RAND()</f>
        <v>5.9116163666417281</v>
      </c>
      <c r="CB28" s="3">
        <f t="shared" ca="1" si="7"/>
        <v>0.12316864722028231</v>
      </c>
      <c r="CC28" s="10">
        <f ca="1">MATCH(SMALL($CA$3:$CA$77,ROWS(CC$3:CC28)),$CA$3:$CA$77,0)</f>
        <v>25</v>
      </c>
      <c r="CD28" s="32">
        <f ca="1">ROUND(10*($CH$1+$CJ$1*ROWS(CH$3:CH28))*(VLOOKUP(IF(MOD(ROWS(CH$3:CH28),$CL$7)&lt;&gt;0,MOD(ROWS(CH$3:CH28),$CL$7),$CL$7),$CL$3:$CM$7,2)+0.5*((RAND()-0.5))),0)</f>
        <v>2331</v>
      </c>
      <c r="CE28" s="10"/>
      <c r="CG28" s="3"/>
      <c r="CH28" s="3"/>
      <c r="CI28" s="4"/>
      <c r="CJ28" s="3"/>
      <c r="CK28" s="3"/>
    </row>
    <row r="29" spans="1:89" ht="16.5" x14ac:dyDescent="0.3">
      <c r="A29" s="1">
        <v>28</v>
      </c>
      <c r="B29" s="22">
        <f t="shared" ca="1" si="0"/>
        <v>5788</v>
      </c>
      <c r="C29" s="23">
        <f ca="1">VLOOKUP(SMALL($CA$3:$CA$77,ROWS(C$2:C29)),$CA$3:$CD$77,4,0)</f>
        <v>2331</v>
      </c>
      <c r="D29" s="24">
        <f t="shared" ca="1" si="1"/>
        <v>2735</v>
      </c>
      <c r="E29" s="2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AB29" s="47">
        <v>8570</v>
      </c>
      <c r="AC29" s="52">
        <v>3509</v>
      </c>
      <c r="AD29" s="47">
        <v>6720</v>
      </c>
      <c r="CA29" s="8">
        <f ca="1">ROWS(CA$3:CA29)/5+RAND()</f>
        <v>5.9010324729757535</v>
      </c>
      <c r="CB29" s="3">
        <f t="shared" ca="1" si="7"/>
        <v>0.35525816507244201</v>
      </c>
      <c r="CC29" s="10">
        <f ca="1">MATCH(SMALL($CA$3:$CA$77,ROWS(CC$3:CC29)),$CA$3:$CA$77,0)</f>
        <v>27</v>
      </c>
      <c r="CD29" s="32">
        <f ca="1">ROUND(10*($CH$1+$CJ$1*ROWS(CH$3:CH29))*(VLOOKUP(IF(MOD(ROWS(CH$3:CH29),$CL$7)&lt;&gt;0,MOD(ROWS(CH$3:CH29),$CL$7),$CL$7),$CL$3:$CM$7,2)+0.5*((RAND()-0.5))),0)</f>
        <v>2626</v>
      </c>
      <c r="CE29" s="10"/>
      <c r="CG29" s="3"/>
      <c r="CH29" s="3"/>
      <c r="CI29" s="4"/>
      <c r="CJ29" s="3"/>
      <c r="CK29" s="3"/>
    </row>
    <row r="30" spans="1:89" ht="16.5" x14ac:dyDescent="0.3">
      <c r="A30" s="1">
        <v>29</v>
      </c>
      <c r="B30" s="22">
        <f t="shared" ca="1" si="0"/>
        <v>2278</v>
      </c>
      <c r="C30" s="23">
        <f ca="1">VLOOKUP(SMALL($CA$3:$CA$77,ROWS(C$2:C30)),$CA$3:$CD$77,4,0)</f>
        <v>3617</v>
      </c>
      <c r="D30" s="24">
        <f t="shared" ca="1" si="1"/>
        <v>2697</v>
      </c>
      <c r="E30" s="2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AB30" s="47">
        <v>3280</v>
      </c>
      <c r="AC30" s="52">
        <v>3559</v>
      </c>
      <c r="AD30" s="47">
        <v>4032</v>
      </c>
      <c r="CA30" s="8">
        <f ca="1">ROWS(CA$3:CA30)/5+RAND()</f>
        <v>5.6008607189080921</v>
      </c>
      <c r="CB30" s="3">
        <f t="shared" ca="1" si="7"/>
        <v>0.18330344555310818</v>
      </c>
      <c r="CC30" s="10">
        <f ca="1">MATCH(SMALL($CA$3:$CA$77,ROWS(CC$3:CC30)),$CA$3:$CA$77,0)</f>
        <v>26</v>
      </c>
      <c r="CD30" s="32">
        <f ca="1">ROUND(10*($CH$1+$CJ$1*ROWS(CH$3:CH30))*(VLOOKUP(IF(MOD(ROWS(CH$3:CH30),$CL$7)&lt;&gt;0,MOD(ROWS(CH$3:CH30),$CL$7),$CL$7),$CL$3:$CM$7,2)+0.5*((RAND()-0.5))),0)</f>
        <v>2735</v>
      </c>
      <c r="CE30" s="10"/>
      <c r="CG30" s="3"/>
      <c r="CH30" s="3"/>
      <c r="CI30" s="4"/>
      <c r="CJ30" s="3"/>
      <c r="CK30" s="3"/>
    </row>
    <row r="31" spans="1:89" ht="16.5" x14ac:dyDescent="0.3">
      <c r="A31" s="1">
        <v>30</v>
      </c>
      <c r="B31" s="22">
        <f t="shared" ca="1" si="0"/>
        <v>3502</v>
      </c>
      <c r="C31" s="23">
        <f ca="1">VLOOKUP(SMALL($CA$3:$CA$77,ROWS(C$2:C31)),$CA$3:$CD$77,4,0)</f>
        <v>2697</v>
      </c>
      <c r="D31" s="24">
        <f t="shared" ca="1" si="1"/>
        <v>1861</v>
      </c>
      <c r="E31" s="2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AB31" s="47">
        <v>6314</v>
      </c>
      <c r="AC31" s="52">
        <v>4463</v>
      </c>
      <c r="AD31" s="47">
        <v>4463</v>
      </c>
      <c r="CA31" s="8">
        <f ca="1">ROWS(CA$3:CA31)/5+RAND()</f>
        <v>6.6738461219903709</v>
      </c>
      <c r="CB31" s="3">
        <f t="shared" ca="1" si="7"/>
        <v>0.80960891560249781</v>
      </c>
      <c r="CC31" s="10">
        <f ca="1">MATCH(SMALL($CA$3:$CA$77,ROWS(CC$3:CC31)),$CA$3:$CA$77,0)</f>
        <v>32</v>
      </c>
      <c r="CD31" s="32">
        <f ca="1">ROUND(10*($CH$1+$CJ$1*ROWS(CH$3:CH31))*(VLOOKUP(IF(MOD(ROWS(CH$3:CH31),$CL$7)&lt;&gt;0,MOD(ROWS(CH$3:CH31),$CL$7),$CL$7),$CL$3:$CM$7,2)+0.5*((RAND()-0.5))),0)</f>
        <v>2697</v>
      </c>
      <c r="CE31" s="10"/>
      <c r="CG31" s="3"/>
      <c r="CH31" s="3"/>
      <c r="CI31" s="4"/>
      <c r="CJ31" s="3"/>
      <c r="CK31" s="3"/>
    </row>
    <row r="32" spans="1:89" ht="16.5" x14ac:dyDescent="0.3">
      <c r="A32" s="1">
        <v>31</v>
      </c>
      <c r="B32" s="22">
        <f t="shared" ca="1" si="0"/>
        <v>2917</v>
      </c>
      <c r="C32" s="23">
        <f ca="1">VLOOKUP(SMALL($CA$3:$CA$77,ROWS(C$2:C32)),$CA$3:$CD$77,4,0)</f>
        <v>1861</v>
      </c>
      <c r="D32" s="24">
        <f t="shared" ca="1" si="1"/>
        <v>2675</v>
      </c>
      <c r="E32" s="2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AB32" s="47">
        <v>2582</v>
      </c>
      <c r="AC32" s="52">
        <v>3984</v>
      </c>
      <c r="AD32" s="47">
        <v>3559</v>
      </c>
      <c r="CA32" s="8">
        <f ca="1">ROWS(CA$3:CA32)/5+RAND()</f>
        <v>6.6862357361576858</v>
      </c>
      <c r="CB32" s="3">
        <f t="shared" ca="1" si="7"/>
        <v>0.44993358786545568</v>
      </c>
      <c r="CC32" s="10">
        <f ca="1">MATCH(SMALL($CA$3:$CA$77,ROWS(CC$3:CC32)),$CA$3:$CA$77,0)</f>
        <v>29</v>
      </c>
      <c r="CD32" s="32">
        <f ca="1">ROUND(10*($CH$1+$CJ$1*ROWS(CH$3:CH32))*(VLOOKUP(IF(MOD(ROWS(CH$3:CH32),$CL$7)&lt;&gt;0,MOD(ROWS(CH$3:CH32),$CL$7),$CL$7),$CL$3:$CM$7,2)+0.5*((RAND()-0.5))),0)</f>
        <v>1861</v>
      </c>
      <c r="CE32" s="10"/>
      <c r="CG32" s="3"/>
      <c r="CH32" s="3"/>
      <c r="CI32" s="4"/>
      <c r="CJ32" s="3"/>
      <c r="CK32" s="3"/>
    </row>
    <row r="33" spans="1:89" ht="16.5" x14ac:dyDescent="0.3">
      <c r="A33" s="1">
        <v>32</v>
      </c>
      <c r="B33" s="22">
        <f t="shared" ca="1" si="0"/>
        <v>1021</v>
      </c>
      <c r="C33" s="23">
        <f ca="1">VLOOKUP(SMALL($CA$3:$CA$77,ROWS(C$2:C33)),$CA$3:$CD$77,4,0)</f>
        <v>2675</v>
      </c>
      <c r="D33" s="24">
        <f t="shared" ca="1" si="1"/>
        <v>3617</v>
      </c>
      <c r="E33" s="2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AB33" s="47">
        <v>1715</v>
      </c>
      <c r="AC33" s="52">
        <v>4032</v>
      </c>
      <c r="AD33" s="47">
        <v>3984</v>
      </c>
      <c r="CA33" s="8">
        <f ca="1">ROWS(CA$3:CA33)/5+RAND()</f>
        <v>7.0048055677250467</v>
      </c>
      <c r="CB33" s="3">
        <f t="shared" ca="1" si="7"/>
        <v>8.6599263009467964E-2</v>
      </c>
      <c r="CC33" s="10">
        <f ca="1">MATCH(SMALL($CA$3:$CA$77,ROWS(CC$3:CC33)),$CA$3:$CA$77,0)</f>
        <v>30</v>
      </c>
      <c r="CD33" s="32">
        <f ca="1">ROUND(10*($CH$1+$CJ$1*ROWS(CH$3:CH33))*(VLOOKUP(IF(MOD(ROWS(CH$3:CH33),$CL$7)&lt;&gt;0,MOD(ROWS(CH$3:CH33),$CL$7),$CL$7),$CL$3:$CM$7,2)+0.5*((RAND()-0.5))),0)</f>
        <v>2675</v>
      </c>
      <c r="CE33" s="10"/>
      <c r="CG33" s="3"/>
      <c r="CH33" s="3"/>
      <c r="CI33" s="4"/>
      <c r="CJ33" s="3"/>
      <c r="CK33" s="3"/>
    </row>
    <row r="34" spans="1:89" ht="16.5" x14ac:dyDescent="0.3">
      <c r="A34" s="1">
        <v>33</v>
      </c>
      <c r="B34" s="22">
        <f t="shared" ref="B34:B65" ca="1" si="13">INDEX($CD$3:$CD$77,RANK(CB35,$CB$3:$CB$77))</f>
        <v>3836</v>
      </c>
      <c r="C34" s="23">
        <f ca="1">VLOOKUP(SMALL($CA$3:$CA$77,ROWS(C$2:C34)),$CA$3:$CD$77,4,0)</f>
        <v>3836</v>
      </c>
      <c r="D34" s="24">
        <f t="shared" ref="D34:D65" ca="1" si="14">CD35</f>
        <v>3836</v>
      </c>
      <c r="E34" s="2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AB34" s="47">
        <v>6801</v>
      </c>
      <c r="AC34" s="52">
        <v>5294</v>
      </c>
      <c r="AD34" s="47">
        <v>6260</v>
      </c>
      <c r="CA34" s="8">
        <f ca="1">ROWS(CA$3:CA34)/5+RAND()</f>
        <v>6.5813840428633821</v>
      </c>
      <c r="CB34" s="3">
        <f t="shared" ca="1" si="7"/>
        <v>0.82455088965384049</v>
      </c>
      <c r="CC34" s="10">
        <f ca="1">MATCH(SMALL($CA$3:$CA$77,ROWS(CC$3:CC34)),$CA$3:$CA$77,0)</f>
        <v>31</v>
      </c>
      <c r="CD34" s="32">
        <f ca="1">ROUND(10*($CH$1+$CJ$1*ROWS(CH$3:CH34))*(VLOOKUP(IF(MOD(ROWS(CH$3:CH34),$CL$7)&lt;&gt;0,MOD(ROWS(CH$3:CH34),$CL$7),$CL$7),$CL$3:$CM$7,2)+0.5*((RAND()-0.5))),0)</f>
        <v>3617</v>
      </c>
      <c r="CE34" s="10"/>
      <c r="CG34" s="3"/>
      <c r="CH34" s="3"/>
      <c r="CI34" s="4"/>
      <c r="CJ34" s="3"/>
      <c r="CK34" s="3"/>
    </row>
    <row r="35" spans="1:89" ht="16.5" x14ac:dyDescent="0.3">
      <c r="A35" s="1">
        <v>34</v>
      </c>
      <c r="B35" s="22">
        <f t="shared" ca="1" si="13"/>
        <v>1211</v>
      </c>
      <c r="C35" s="23">
        <f ca="1">VLOOKUP(SMALL($CA$3:$CA$77,ROWS(C$2:C35)),$CA$3:$CD$77,4,0)</f>
        <v>1551</v>
      </c>
      <c r="D35" s="24">
        <f t="shared" ca="1" si="14"/>
        <v>3502</v>
      </c>
      <c r="E35" s="2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AB35" s="47">
        <v>6108</v>
      </c>
      <c r="AC35" s="52">
        <v>6260</v>
      </c>
      <c r="AD35" s="47">
        <v>5294</v>
      </c>
      <c r="CA35" s="8">
        <f ca="1">ROWS(CA$3:CA35)/5+RAND()</f>
        <v>7.2901841040098461</v>
      </c>
      <c r="CB35" s="3">
        <f t="shared" ca="1" si="7"/>
        <v>0.47105116570121863</v>
      </c>
      <c r="CC35" s="10">
        <f ca="1">MATCH(SMALL($CA$3:$CA$77,ROWS(CC$3:CC35)),$CA$3:$CA$77,0)</f>
        <v>33</v>
      </c>
      <c r="CD35" s="32">
        <f ca="1">ROUND(10*($CH$1+$CJ$1*ROWS(CH$3:CH35))*(VLOOKUP(IF(MOD(ROWS(CH$3:CH35),$CL$7)&lt;&gt;0,MOD(ROWS(CH$3:CH35),$CL$7),$CL$7),$CL$3:$CM$7,2)+0.5*((RAND()-0.5))),0)</f>
        <v>3836</v>
      </c>
      <c r="CE35" s="10"/>
      <c r="CG35" s="3"/>
      <c r="CH35" s="3"/>
      <c r="CI35" s="4"/>
      <c r="CJ35" s="3"/>
      <c r="CK35" s="3"/>
    </row>
    <row r="36" spans="1:89" ht="16.5" x14ac:dyDescent="0.3">
      <c r="A36" s="1">
        <v>35</v>
      </c>
      <c r="B36" s="22">
        <f t="shared" ca="1" si="13"/>
        <v>1727</v>
      </c>
      <c r="C36" s="23">
        <f ca="1">VLOOKUP(SMALL($CA$3:$CA$77,ROWS(C$2:C36)),$CA$3:$CD$77,4,0)</f>
        <v>3502</v>
      </c>
      <c r="D36" s="24">
        <f t="shared" ca="1" si="14"/>
        <v>1551</v>
      </c>
      <c r="E36" s="2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AB36" s="47">
        <v>8974</v>
      </c>
      <c r="AC36" s="52">
        <v>2721</v>
      </c>
      <c r="AD36" s="47">
        <v>2721</v>
      </c>
      <c r="CA36" s="8">
        <f ca="1">ROWS(CA$3:CA36)/5+RAND()</f>
        <v>7.3927397484928985</v>
      </c>
      <c r="CB36" s="3">
        <f t="shared" ca="1" si="7"/>
        <v>0.9534358276610887</v>
      </c>
      <c r="CC36" s="10">
        <f ca="1">MATCH(SMALL($CA$3:$CA$77,ROWS(CC$3:CC36)),$CA$3:$CA$77,0)</f>
        <v>35</v>
      </c>
      <c r="CD36" s="32">
        <f ca="1">ROUND(10*($CH$1+$CJ$1*ROWS(CH$3:CH36))*(VLOOKUP(IF(MOD(ROWS(CH$3:CH36),$CL$7)&lt;&gt;0,MOD(ROWS(CH$3:CH36),$CL$7),$CL$7),$CL$3:$CM$7,2)+0.5*((RAND()-0.5))),0)</f>
        <v>3502</v>
      </c>
      <c r="CE36" s="10"/>
      <c r="CG36" s="3"/>
      <c r="CH36" s="3"/>
      <c r="CI36" s="4"/>
      <c r="CJ36" s="3"/>
      <c r="CK36" s="3"/>
    </row>
    <row r="37" spans="1:89" ht="16.5" x14ac:dyDescent="0.3">
      <c r="A37" s="1">
        <v>36</v>
      </c>
      <c r="B37" s="22">
        <f t="shared" ca="1" si="13"/>
        <v>2626</v>
      </c>
      <c r="C37" s="23">
        <f ca="1">VLOOKUP(SMALL($CA$3:$CA$77,ROWS(C$2:C37)),$CA$3:$CD$77,4,0)</f>
        <v>3704</v>
      </c>
      <c r="D37" s="24">
        <f t="shared" ca="1" si="14"/>
        <v>2411</v>
      </c>
      <c r="E37" s="2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AB37" s="47">
        <v>2491</v>
      </c>
      <c r="AC37" s="52">
        <v>2913</v>
      </c>
      <c r="AD37" s="47">
        <v>2913</v>
      </c>
      <c r="CA37" s="8">
        <f ca="1">ROWS(CA$3:CA37)/5+RAND()</f>
        <v>7.3271685506447302</v>
      </c>
      <c r="CB37" s="3">
        <f t="shared" ca="1" si="7"/>
        <v>0.88229449557989259</v>
      </c>
      <c r="CC37" s="10">
        <f ca="1">MATCH(SMALL($CA$3:$CA$77,ROWS(CC$3:CC37)),$CA$3:$CA$77,0)</f>
        <v>34</v>
      </c>
      <c r="CD37" s="32">
        <f ca="1">ROUND(10*($CH$1+$CJ$1*ROWS(CH$3:CH37))*(VLOOKUP(IF(MOD(ROWS(CH$3:CH37),$CL$7)&lt;&gt;0,MOD(ROWS(CH$3:CH37),$CL$7),$CL$7),$CL$3:$CM$7,2)+0.5*((RAND()-0.5))),0)</f>
        <v>1551</v>
      </c>
      <c r="CE37" s="10"/>
      <c r="CG37" s="3"/>
      <c r="CH37" s="3"/>
      <c r="CI37" s="4"/>
      <c r="CJ37" s="3"/>
      <c r="CK37" s="3"/>
    </row>
    <row r="38" spans="1:89" ht="16.5" x14ac:dyDescent="0.3">
      <c r="A38" s="1">
        <v>37</v>
      </c>
      <c r="B38" s="22">
        <f t="shared" ca="1" si="13"/>
        <v>954</v>
      </c>
      <c r="C38" s="23">
        <f ca="1">VLOOKUP(SMALL($CA$3:$CA$77,ROWS(C$2:C38)),$CA$3:$CD$77,4,0)</f>
        <v>4206</v>
      </c>
      <c r="D38" s="24">
        <f t="shared" ca="1" si="14"/>
        <v>3704</v>
      </c>
      <c r="E38" s="2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AB38" s="47">
        <v>2721</v>
      </c>
      <c r="AC38" s="52">
        <v>5088</v>
      </c>
      <c r="AD38" s="47">
        <v>5088</v>
      </c>
      <c r="CA38" s="8">
        <f ca="1">ROWS(CA$3:CA38)/5+RAND()</f>
        <v>8.1277596776418548</v>
      </c>
      <c r="CB38" s="3">
        <f t="shared" ca="1" si="7"/>
        <v>0.5727569056088907</v>
      </c>
      <c r="CC38" s="10">
        <f ca="1">MATCH(SMALL($CA$3:$CA$77,ROWS(CC$3:CC38)),$CA$3:$CA$77,0)</f>
        <v>37</v>
      </c>
      <c r="CD38" s="32">
        <f ca="1">ROUND(10*($CH$1+$CJ$1*ROWS(CH$3:CH38))*(VLOOKUP(IF(MOD(ROWS(CH$3:CH38),$CL$7)&lt;&gt;0,MOD(ROWS(CH$3:CH38),$CL$7),$CL$7),$CL$3:$CM$7,2)+0.5*((RAND()-0.5))),0)</f>
        <v>2411</v>
      </c>
      <c r="CE38" s="10"/>
      <c r="CG38" s="3"/>
      <c r="CH38" s="3"/>
      <c r="CI38" s="4"/>
      <c r="CJ38" s="3"/>
      <c r="CK38" s="3"/>
    </row>
    <row r="39" spans="1:89" ht="16.5" x14ac:dyDescent="0.3">
      <c r="A39" s="1">
        <v>38</v>
      </c>
      <c r="B39" s="22">
        <f t="shared" ca="1" si="13"/>
        <v>1326</v>
      </c>
      <c r="C39" s="23">
        <f ca="1">VLOOKUP(SMALL($CA$3:$CA$77,ROWS(C$2:C39)),$CA$3:$CD$77,4,0)</f>
        <v>3055</v>
      </c>
      <c r="D39" s="24">
        <f t="shared" ca="1" si="14"/>
        <v>4206</v>
      </c>
      <c r="E39" s="2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AB39" s="47">
        <v>5084</v>
      </c>
      <c r="AC39" s="52">
        <v>8029</v>
      </c>
      <c r="AD39" s="47">
        <v>8029</v>
      </c>
      <c r="CA39" s="8">
        <f ca="1">ROWS(CA$3:CA39)/5+RAND()</f>
        <v>7.4725057128620707</v>
      </c>
      <c r="CB39" s="3">
        <f t="shared" ca="1" si="7"/>
        <v>0.91103405668733639</v>
      </c>
      <c r="CC39" s="10">
        <f ca="1">MATCH(SMALL($CA$3:$CA$77,ROWS(CC$3:CC39)),$CA$3:$CA$77,0)</f>
        <v>38</v>
      </c>
      <c r="CD39" s="32">
        <f ca="1">ROUND(10*($CH$1+$CJ$1*ROWS(CH$3:CH39))*(VLOOKUP(IF(MOD(ROWS(CH$3:CH39),$CL$7)&lt;&gt;0,MOD(ROWS(CH$3:CH39),$CL$7),$CL$7),$CL$3:$CM$7,2)+0.5*((RAND()-0.5))),0)</f>
        <v>3704</v>
      </c>
      <c r="CE39" s="10"/>
      <c r="CG39" s="3"/>
      <c r="CH39" s="3"/>
      <c r="CI39" s="4"/>
      <c r="CJ39" s="3"/>
      <c r="CK39" s="3"/>
    </row>
    <row r="40" spans="1:89" ht="16.5" x14ac:dyDescent="0.3">
      <c r="A40" s="1">
        <v>39</v>
      </c>
      <c r="B40" s="22">
        <f t="shared" ca="1" si="13"/>
        <v>2697</v>
      </c>
      <c r="C40" s="23">
        <f ca="1">VLOOKUP(SMALL($CA$3:$CA$77,ROWS(C$2:C40)),$CA$3:$CD$77,4,0)</f>
        <v>2411</v>
      </c>
      <c r="D40" s="24">
        <f t="shared" ca="1" si="14"/>
        <v>3055</v>
      </c>
      <c r="E40" s="2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AB40" s="47">
        <v>3538</v>
      </c>
      <c r="AC40" s="52">
        <v>2582</v>
      </c>
      <c r="AD40" s="47">
        <v>6876</v>
      </c>
      <c r="CA40" s="8">
        <f ca="1">ROWS(CA$3:CA40)/5+RAND()</f>
        <v>7.8981908420162625</v>
      </c>
      <c r="CB40" s="3">
        <f t="shared" ca="1" si="7"/>
        <v>0.64955330627324603</v>
      </c>
      <c r="CC40" s="10">
        <f ca="1">MATCH(SMALL($CA$3:$CA$77,ROWS(CC$3:CC40)),$CA$3:$CA$77,0)</f>
        <v>39</v>
      </c>
      <c r="CD40" s="32">
        <f ca="1">ROUND(10*($CH$1+$CJ$1*ROWS(CH$3:CH40))*(VLOOKUP(IF(MOD(ROWS(CH$3:CH40),$CL$7)&lt;&gt;0,MOD(ROWS(CH$3:CH40),$CL$7),$CL$7),$CL$3:$CM$7,2)+0.5*((RAND()-0.5))),0)</f>
        <v>4206</v>
      </c>
      <c r="CE40" s="10"/>
      <c r="CG40" s="3"/>
      <c r="CH40" s="3"/>
      <c r="CI40" s="4"/>
      <c r="CJ40" s="3"/>
      <c r="CK40" s="3"/>
    </row>
    <row r="41" spans="1:89" ht="16.5" x14ac:dyDescent="0.3">
      <c r="A41" s="1">
        <v>40</v>
      </c>
      <c r="B41" s="22">
        <f t="shared" ca="1" si="13"/>
        <v>4206</v>
      </c>
      <c r="C41" s="23">
        <f ca="1">VLOOKUP(SMALL($CA$3:$CA$77,ROWS(C$2:C41)),$CA$3:$CD$77,4,0)</f>
        <v>2305</v>
      </c>
      <c r="D41" s="24">
        <f t="shared" ca="1" si="14"/>
        <v>1884</v>
      </c>
      <c r="E41" s="2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AB41" s="47">
        <v>6807</v>
      </c>
      <c r="AC41" s="52">
        <v>6876</v>
      </c>
      <c r="AD41" s="47">
        <v>2582</v>
      </c>
      <c r="CA41" s="8">
        <f ca="1">ROWS(CA$3:CA41)/5+RAND()</f>
        <v>8.1025894254209376</v>
      </c>
      <c r="CB41" s="3">
        <f t="shared" ca="1" si="7"/>
        <v>0.53228887148630777</v>
      </c>
      <c r="CC41" s="10">
        <f ca="1">MATCH(SMALL($CA$3:$CA$77,ROWS(CC$3:CC41)),$CA$3:$CA$77,0)</f>
        <v>36</v>
      </c>
      <c r="CD41" s="32">
        <f ca="1">ROUND(10*($CH$1+$CJ$1*ROWS(CH$3:CH41))*(VLOOKUP(IF(MOD(ROWS(CH$3:CH41),$CL$7)&lt;&gt;0,MOD(ROWS(CH$3:CH41),$CL$7),$CL$7),$CL$3:$CM$7,2)+0.5*((RAND()-0.5))),0)</f>
        <v>3055</v>
      </c>
      <c r="CE41" s="10"/>
      <c r="CG41" s="3"/>
      <c r="CH41" s="3"/>
      <c r="CI41" s="4"/>
      <c r="CJ41" s="3"/>
      <c r="CK41" s="3"/>
    </row>
    <row r="42" spans="1:89" ht="16.5" x14ac:dyDescent="0.3">
      <c r="A42" s="1">
        <v>41</v>
      </c>
      <c r="B42" s="22">
        <f t="shared" ca="1" si="13"/>
        <v>3466</v>
      </c>
      <c r="C42" s="23">
        <f ca="1">VLOOKUP(SMALL($CA$3:$CA$77,ROWS(C$2:C42)),$CA$3:$CD$77,4,0)</f>
        <v>1884</v>
      </c>
      <c r="D42" s="24">
        <f t="shared" ca="1" si="14"/>
        <v>2305</v>
      </c>
      <c r="E42" s="2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AB42" s="47">
        <v>11301</v>
      </c>
      <c r="AC42" s="52">
        <v>4779</v>
      </c>
      <c r="AD42" s="47">
        <v>6100</v>
      </c>
      <c r="CA42" s="8">
        <f ca="1">ROWS(CA$3:CA42)/5+RAND()</f>
        <v>8.584389149505208</v>
      </c>
      <c r="CB42" s="3">
        <f t="shared" ca="1" si="7"/>
        <v>0.40800242731268022</v>
      </c>
      <c r="CC42" s="10">
        <f ca="1">MATCH(SMALL($CA$3:$CA$77,ROWS(CC$3:CC42)),$CA$3:$CA$77,0)</f>
        <v>41</v>
      </c>
      <c r="CD42" s="32">
        <f ca="1">ROUND(10*($CH$1+$CJ$1*ROWS(CH$3:CH42))*(VLOOKUP(IF(MOD(ROWS(CH$3:CH42),$CL$7)&lt;&gt;0,MOD(ROWS(CH$3:CH42),$CL$7),$CL$7),$CL$3:$CM$7,2)+0.5*((RAND()-0.5))),0)</f>
        <v>1884</v>
      </c>
      <c r="CE42" s="10"/>
      <c r="CG42" s="3"/>
      <c r="CH42" s="3"/>
      <c r="CI42" s="4"/>
      <c r="CJ42" s="3"/>
      <c r="CK42" s="3"/>
    </row>
    <row r="43" spans="1:89" ht="16.5" x14ac:dyDescent="0.3">
      <c r="A43" s="1">
        <v>42</v>
      </c>
      <c r="B43" s="22">
        <f t="shared" ca="1" si="13"/>
        <v>1861</v>
      </c>
      <c r="C43" s="23">
        <f ca="1">VLOOKUP(SMALL($CA$3:$CA$77,ROWS(C$2:C43)),$CA$3:$CD$77,4,0)</f>
        <v>4489</v>
      </c>
      <c r="D43" s="24">
        <f t="shared" ca="1" si="14"/>
        <v>2695</v>
      </c>
      <c r="E43" s="2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AB43" s="47">
        <v>9121</v>
      </c>
      <c r="AC43" s="52">
        <v>6100</v>
      </c>
      <c r="AD43" s="47">
        <v>4779</v>
      </c>
      <c r="CA43" s="8">
        <f ca="1">ROWS(CA$3:CA43)/5+RAND()</f>
        <v>8.2096709111729087</v>
      </c>
      <c r="CB43" s="3">
        <f t="shared" ca="1" si="7"/>
        <v>0.60738608153651286</v>
      </c>
      <c r="CC43" s="10">
        <f ca="1">MATCH(SMALL($CA$3:$CA$77,ROWS(CC$3:CC43)),$CA$3:$CA$77,0)</f>
        <v>40</v>
      </c>
      <c r="CD43" s="32">
        <f ca="1">ROUND(10*($CH$1+$CJ$1*ROWS(CH$3:CH43))*(VLOOKUP(IF(MOD(ROWS(CH$3:CH43),$CL$7)&lt;&gt;0,MOD(ROWS(CH$3:CH43),$CL$7),$CL$7),$CL$3:$CM$7,2)+0.5*((RAND()-0.5))),0)</f>
        <v>2305</v>
      </c>
      <c r="CE43" s="10"/>
      <c r="CG43" s="3"/>
      <c r="CH43" s="3"/>
      <c r="CI43" s="4"/>
      <c r="CJ43" s="3"/>
      <c r="CK43" s="3"/>
    </row>
    <row r="44" spans="1:89" ht="16.5" x14ac:dyDescent="0.3">
      <c r="A44" s="1">
        <v>43</v>
      </c>
      <c r="B44" s="22">
        <f t="shared" ca="1" si="13"/>
        <v>4109</v>
      </c>
      <c r="C44" s="23">
        <f ca="1">VLOOKUP(SMALL($CA$3:$CA$77,ROWS(C$2:C44)),$CA$3:$CD$77,4,0)</f>
        <v>1921</v>
      </c>
      <c r="D44" s="24">
        <f t="shared" ca="1" si="14"/>
        <v>4489</v>
      </c>
      <c r="E44" s="2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AB44" s="47">
        <v>1000</v>
      </c>
      <c r="AC44" s="52">
        <v>6314</v>
      </c>
      <c r="AD44" s="47">
        <v>8974</v>
      </c>
      <c r="CA44" s="8">
        <f ca="1">ROWS(CA$3:CA44)/5+RAND()</f>
        <v>9.3616755112212537</v>
      </c>
      <c r="CB44" s="3">
        <f t="shared" ca="1" si="7"/>
        <v>0.52442173680386805</v>
      </c>
      <c r="CC44" s="10">
        <f ca="1">MATCH(SMALL($CA$3:$CA$77,ROWS(CC$3:CC44)),$CA$3:$CA$77,0)</f>
        <v>43</v>
      </c>
      <c r="CD44" s="32">
        <f ca="1">ROUND(10*($CH$1+$CJ$1*ROWS(CH$3:CH44))*(VLOOKUP(IF(MOD(ROWS(CH$3:CH44),$CL$7)&lt;&gt;0,MOD(ROWS(CH$3:CH44),$CL$7),$CL$7),$CL$3:$CM$7,2)+0.5*((RAND()-0.5))),0)</f>
        <v>2695</v>
      </c>
      <c r="CE44" s="10"/>
      <c r="CG44" s="3"/>
      <c r="CH44" s="3"/>
      <c r="CI44" s="4"/>
      <c r="CJ44" s="3"/>
      <c r="CK44" s="3"/>
    </row>
    <row r="45" spans="1:89" ht="16.5" x14ac:dyDescent="0.3">
      <c r="A45" s="1">
        <v>44</v>
      </c>
      <c r="B45" s="22">
        <f t="shared" ca="1" si="13"/>
        <v>2351</v>
      </c>
      <c r="C45" s="23">
        <f ca="1">VLOOKUP(SMALL($CA$3:$CA$77,ROWS(C$2:C45)),$CA$3:$CD$77,4,0)</f>
        <v>4039</v>
      </c>
      <c r="D45" s="24">
        <f t="shared" ca="1" si="14"/>
        <v>3368</v>
      </c>
      <c r="E45" s="2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AB45" s="47">
        <v>10039</v>
      </c>
      <c r="AC45" s="52">
        <v>3538</v>
      </c>
      <c r="AD45" s="47">
        <v>6314</v>
      </c>
      <c r="CA45" s="8">
        <f ca="1">ROWS(CA$3:CA45)/5+RAND()</f>
        <v>8.6216663875878758</v>
      </c>
      <c r="CB45" s="3">
        <f t="shared" ca="1" si="7"/>
        <v>4.5123832676203901E-2</v>
      </c>
      <c r="CC45" s="10">
        <f ca="1">MATCH(SMALL($CA$3:$CA$77,ROWS(CC$3:CC45)),$CA$3:$CA$77,0)</f>
        <v>45</v>
      </c>
      <c r="CD45" s="32">
        <f ca="1">ROUND(10*($CH$1+$CJ$1*ROWS(CH$3:CH45))*(VLOOKUP(IF(MOD(ROWS(CH$3:CH45),$CL$7)&lt;&gt;0,MOD(ROWS(CH$3:CH45),$CL$7),$CL$7),$CL$3:$CM$7,2)+0.5*((RAND()-0.5))),0)</f>
        <v>4489</v>
      </c>
      <c r="CE45" s="10"/>
      <c r="CG45" s="3"/>
      <c r="CH45" s="3"/>
      <c r="CI45" s="4"/>
      <c r="CJ45" s="3"/>
      <c r="CK45" s="3"/>
    </row>
    <row r="46" spans="1:89" ht="16.5" x14ac:dyDescent="0.3">
      <c r="A46" s="1">
        <v>45</v>
      </c>
      <c r="B46" s="22">
        <f t="shared" ca="1" si="13"/>
        <v>3779</v>
      </c>
      <c r="C46" s="23">
        <f ca="1">VLOOKUP(SMALL($CA$3:$CA$77,ROWS(C$2:C46)),$CA$3:$CD$77,4,0)</f>
        <v>2695</v>
      </c>
      <c r="D46" s="24">
        <f t="shared" ca="1" si="14"/>
        <v>1921</v>
      </c>
      <c r="E46" s="2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AB46" s="47">
        <v>4779</v>
      </c>
      <c r="AC46" s="52">
        <v>5286</v>
      </c>
      <c r="AD46" s="47">
        <v>3538</v>
      </c>
      <c r="CA46" s="8">
        <f ca="1">ROWS(CA$3:CA46)/5+RAND()</f>
        <v>9.6922263021260502</v>
      </c>
      <c r="CB46" s="3">
        <f t="shared" ca="1" si="7"/>
        <v>0.60135820041092303</v>
      </c>
      <c r="CC46" s="10">
        <f ca="1">MATCH(SMALL($CA$3:$CA$77,ROWS(CC$3:CC46)),$CA$3:$CA$77,0)</f>
        <v>46</v>
      </c>
      <c r="CD46" s="32">
        <f ca="1">ROUND(10*($CH$1+$CJ$1*ROWS(CH$3:CH46))*(VLOOKUP(IF(MOD(ROWS(CH$3:CH46),$CL$7)&lt;&gt;0,MOD(ROWS(CH$3:CH46),$CL$7),$CL$7),$CL$3:$CM$7,2)+0.5*((RAND()-0.5))),0)</f>
        <v>3368</v>
      </c>
      <c r="CE46" s="10"/>
      <c r="CG46" s="3"/>
      <c r="CH46" s="3"/>
      <c r="CI46" s="4"/>
      <c r="CJ46" s="3"/>
      <c r="CK46" s="3"/>
    </row>
    <row r="47" spans="1:89" ht="16.5" x14ac:dyDescent="0.3">
      <c r="A47" s="1">
        <v>46</v>
      </c>
      <c r="B47" s="22">
        <f t="shared" ca="1" si="13"/>
        <v>2613</v>
      </c>
      <c r="C47" s="23">
        <f ca="1">VLOOKUP(SMALL($CA$3:$CA$77,ROWS(C$2:C47)),$CA$3:$CD$77,4,0)</f>
        <v>3368</v>
      </c>
      <c r="D47" s="24">
        <f t="shared" ca="1" si="14"/>
        <v>4039</v>
      </c>
      <c r="E47" s="2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AB47" s="47">
        <v>5354</v>
      </c>
      <c r="AC47" s="52">
        <v>8974</v>
      </c>
      <c r="AD47" s="47">
        <v>5286</v>
      </c>
      <c r="CA47" s="8">
        <f ca="1">ROWS(CA$3:CA47)/5+RAND()</f>
        <v>9.0168712187233204</v>
      </c>
      <c r="CB47" s="3">
        <f t="shared" ca="1" si="7"/>
        <v>0.31664165311840464</v>
      </c>
      <c r="CC47" s="10">
        <f ca="1">MATCH(SMALL($CA$3:$CA$77,ROWS(CC$3:CC47)),$CA$3:$CA$77,0)</f>
        <v>42</v>
      </c>
      <c r="CD47" s="32">
        <f ca="1">ROUND(10*($CH$1+$CJ$1*ROWS(CH$3:CH47))*(VLOOKUP(IF(MOD(ROWS(CH$3:CH47),$CL$7)&lt;&gt;0,MOD(ROWS(CH$3:CH47),$CL$7),$CL$7),$CL$3:$CM$7,2)+0.5*((RAND()-0.5))),0)</f>
        <v>1921</v>
      </c>
      <c r="CE47" s="10"/>
      <c r="CG47" s="3"/>
      <c r="CH47" s="3"/>
      <c r="CI47" s="4"/>
      <c r="CJ47" s="3"/>
      <c r="CK47" s="3"/>
    </row>
    <row r="48" spans="1:89" ht="16.5" x14ac:dyDescent="0.3">
      <c r="A48" s="1">
        <v>47</v>
      </c>
      <c r="B48" s="22">
        <f t="shared" ca="1" si="13"/>
        <v>7180</v>
      </c>
      <c r="C48" s="23">
        <f ca="1">VLOOKUP(SMALL($CA$3:$CA$77,ROWS(C$2:C48)),$CA$3:$CD$77,4,0)</f>
        <v>4016</v>
      </c>
      <c r="D48" s="24">
        <f t="shared" ca="1" si="14"/>
        <v>4442</v>
      </c>
      <c r="E48" s="2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AB48" s="47">
        <v>6100</v>
      </c>
      <c r="AC48" s="52">
        <v>9590</v>
      </c>
      <c r="AD48" s="47">
        <v>8412</v>
      </c>
      <c r="CA48" s="8">
        <f ca="1">ROWS(CA$3:CA48)/5+RAND()</f>
        <v>9.3167219103596697</v>
      </c>
      <c r="CB48" s="3">
        <f t="shared" ca="1" si="7"/>
        <v>0.66059543782121921</v>
      </c>
      <c r="CC48" s="10">
        <f ca="1">MATCH(SMALL($CA$3:$CA$77,ROWS(CC$3:CC48)),$CA$3:$CA$77,0)</f>
        <v>44</v>
      </c>
      <c r="CD48" s="32">
        <f ca="1">ROUND(10*($CH$1+$CJ$1*ROWS(CH$3:CH48))*(VLOOKUP(IF(MOD(ROWS(CH$3:CH48),$CL$7)&lt;&gt;0,MOD(ROWS(CH$3:CH48),$CL$7),$CL$7),$CL$3:$CM$7,2)+0.5*((RAND()-0.5))),0)</f>
        <v>4039</v>
      </c>
      <c r="CE48" s="10"/>
      <c r="CG48" s="3"/>
      <c r="CH48" s="3"/>
      <c r="CI48" s="4"/>
      <c r="CJ48" s="3"/>
      <c r="CK48" s="3"/>
    </row>
    <row r="49" spans="1:89" ht="16.5" x14ac:dyDescent="0.3">
      <c r="A49" s="1">
        <v>48</v>
      </c>
      <c r="B49" s="22">
        <f t="shared" ca="1" si="13"/>
        <v>2331</v>
      </c>
      <c r="C49" s="23">
        <f ca="1">VLOOKUP(SMALL($CA$3:$CA$77,ROWS(C$2:C49)),$CA$3:$CD$77,4,0)</f>
        <v>4442</v>
      </c>
      <c r="D49" s="24">
        <f t="shared" ca="1" si="14"/>
        <v>4994</v>
      </c>
      <c r="E49" s="2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AB49" s="47">
        <v>9590</v>
      </c>
      <c r="AC49" s="52">
        <v>6687</v>
      </c>
      <c r="AD49" s="47">
        <v>9590</v>
      </c>
      <c r="CA49" s="8">
        <f ca="1">ROWS(CA$3:CA49)/5+RAND()</f>
        <v>10.107224844680095</v>
      </c>
      <c r="CB49" s="3">
        <f t="shared" ca="1" si="7"/>
        <v>0.11239534207574664</v>
      </c>
      <c r="CC49" s="10">
        <f ca="1">MATCH(SMALL($CA$3:$CA$77,ROWS(CC$3:CC49)),$CA$3:$CA$77,0)</f>
        <v>49</v>
      </c>
      <c r="CD49" s="32">
        <f ca="1">ROUND(10*($CH$1+$CJ$1*ROWS(CH$3:CH49))*(VLOOKUP(IF(MOD(ROWS(CH$3:CH49),$CL$7)&lt;&gt;0,MOD(ROWS(CH$3:CH49),$CL$7),$CL$7),$CL$3:$CM$7,2)+0.5*((RAND()-0.5))),0)</f>
        <v>4442</v>
      </c>
      <c r="CE49" s="10"/>
      <c r="CG49" s="3"/>
      <c r="CH49" s="3"/>
      <c r="CI49" s="4"/>
      <c r="CJ49" s="3"/>
      <c r="CK49" s="3"/>
    </row>
    <row r="50" spans="1:89" ht="16.5" x14ac:dyDescent="0.3">
      <c r="A50" s="1">
        <v>49</v>
      </c>
      <c r="B50" s="22">
        <f t="shared" ca="1" si="13"/>
        <v>4016</v>
      </c>
      <c r="C50" s="23">
        <f ca="1">VLOOKUP(SMALL($CA$3:$CA$77,ROWS(C$2:C50)),$CA$3:$CD$77,4,0)</f>
        <v>3779</v>
      </c>
      <c r="D50" s="24">
        <f t="shared" ca="1" si="14"/>
        <v>4016</v>
      </c>
      <c r="E50" s="2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AB50" s="47">
        <v>1669</v>
      </c>
      <c r="AC50" s="52">
        <v>8412</v>
      </c>
      <c r="AD50" s="47">
        <v>6687</v>
      </c>
      <c r="CA50" s="8">
        <f ca="1">ROWS(CA$3:CA50)/5+RAND()</f>
        <v>10.560040287378019</v>
      </c>
      <c r="CB50" s="3">
        <f t="shared" ca="1" si="7"/>
        <v>0.57906992451577455</v>
      </c>
      <c r="CC50" s="10">
        <f ca="1">MATCH(SMALL($CA$3:$CA$77,ROWS(CC$3:CC50)),$CA$3:$CA$77,0)</f>
        <v>47</v>
      </c>
      <c r="CD50" s="32">
        <f ca="1">ROUND(10*($CH$1+$CJ$1*ROWS(CH$3:CH50))*(VLOOKUP(IF(MOD(ROWS(CH$3:CH50),$CL$7)&lt;&gt;0,MOD(ROWS(CH$3:CH50),$CL$7),$CL$7),$CL$3:$CM$7,2)+0.5*((RAND()-0.5))),0)</f>
        <v>4994</v>
      </c>
      <c r="CE50" s="10"/>
      <c r="CG50" s="3"/>
      <c r="CH50" s="3"/>
      <c r="CI50" s="4"/>
      <c r="CJ50" s="3"/>
      <c r="CK50" s="3"/>
    </row>
    <row r="51" spans="1:89" ht="16.5" x14ac:dyDescent="0.3">
      <c r="A51" s="1">
        <v>50</v>
      </c>
      <c r="B51" s="22">
        <f t="shared" ca="1" si="13"/>
        <v>2305</v>
      </c>
      <c r="C51" s="23">
        <f ca="1">VLOOKUP(SMALL($CA$3:$CA$77,ROWS(C$2:C51)),$CA$3:$CD$77,4,0)</f>
        <v>4994</v>
      </c>
      <c r="D51" s="24">
        <f t="shared" ca="1" si="14"/>
        <v>3779</v>
      </c>
      <c r="E51" s="2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AB51" s="47">
        <v>3559</v>
      </c>
      <c r="AC51" s="52">
        <v>6221</v>
      </c>
      <c r="AD51" s="47">
        <v>4563</v>
      </c>
      <c r="CA51" s="8">
        <f ca="1">ROWS(CA$3:CA51)/5+RAND()</f>
        <v>10.041450391382048</v>
      </c>
      <c r="CB51" s="3">
        <f t="shared" ca="1" si="7"/>
        <v>0.33255104084676534</v>
      </c>
      <c r="CC51" s="10">
        <f ca="1">MATCH(SMALL($CA$3:$CA$77,ROWS(CC$3:CC51)),$CA$3:$CA$77,0)</f>
        <v>50</v>
      </c>
      <c r="CD51" s="32">
        <f ca="1">ROUND(10*($CH$1+$CJ$1*ROWS(CH$3:CH51))*(VLOOKUP(IF(MOD(ROWS(CH$3:CH51),$CL$7)&lt;&gt;0,MOD(ROWS(CH$3:CH51),$CL$7),$CL$7),$CL$3:$CM$7,2)+0.5*((RAND()-0.5))),0)</f>
        <v>4016</v>
      </c>
      <c r="CE51" s="10"/>
      <c r="CG51" s="3"/>
      <c r="CH51" s="3"/>
      <c r="CI51" s="4"/>
      <c r="CJ51" s="3"/>
      <c r="CK51" s="3"/>
    </row>
    <row r="52" spans="1:89" ht="16.5" x14ac:dyDescent="0.3">
      <c r="A52" s="1">
        <v>51</v>
      </c>
      <c r="B52" s="22">
        <f t="shared" ca="1" si="13"/>
        <v>2590</v>
      </c>
      <c r="C52" s="23">
        <f ca="1">VLOOKUP(SMALL($CA$3:$CA$77,ROWS(C$2:C52)),$CA$3:$CD$77,4,0)</f>
        <v>3215</v>
      </c>
      <c r="D52" s="24">
        <f t="shared" ca="1" si="14"/>
        <v>3215</v>
      </c>
      <c r="E52" s="2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AB52" s="47">
        <v>9002</v>
      </c>
      <c r="AC52" s="52">
        <v>5084</v>
      </c>
      <c r="AD52" s="47">
        <v>5084</v>
      </c>
      <c r="CA52" s="8">
        <f ca="1">ROWS(CA$3:CA52)/5+RAND()</f>
        <v>10.316246740133888</v>
      </c>
      <c r="CB52" s="3">
        <f t="shared" ca="1" si="7"/>
        <v>0.39852302541389095</v>
      </c>
      <c r="CC52" s="10">
        <f ca="1">MATCH(SMALL($CA$3:$CA$77,ROWS(CC$3:CC52)),$CA$3:$CA$77,0)</f>
        <v>48</v>
      </c>
      <c r="CD52" s="32">
        <f ca="1">ROUND(10*($CH$1+$CJ$1*ROWS(CH$3:CH52))*(VLOOKUP(IF(MOD(ROWS(CH$3:CH52),$CL$7)&lt;&gt;0,MOD(ROWS(CH$3:CH52),$CL$7),$CL$7),$CL$3:$CM$7,2)+0.5*((RAND()-0.5))),0)</f>
        <v>3779</v>
      </c>
      <c r="CE52" s="10"/>
      <c r="CG52" s="3"/>
      <c r="CH52" s="3"/>
      <c r="CI52" s="4"/>
      <c r="CJ52" s="3"/>
      <c r="CK52" s="3"/>
    </row>
    <row r="53" spans="1:89" ht="16.5" x14ac:dyDescent="0.3">
      <c r="A53" s="1">
        <v>52</v>
      </c>
      <c r="B53" s="22">
        <f t="shared" ca="1" si="13"/>
        <v>3368</v>
      </c>
      <c r="C53" s="23">
        <f ca="1">VLOOKUP(SMALL($CA$3:$CA$77,ROWS(C$2:C53)),$CA$3:$CD$77,4,0)</f>
        <v>4120</v>
      </c>
      <c r="D53" s="24">
        <f t="shared" ca="1" si="14"/>
        <v>5295</v>
      </c>
      <c r="E53" s="2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AB53" s="47">
        <v>2536</v>
      </c>
      <c r="AC53" s="52">
        <v>4563</v>
      </c>
      <c r="AD53" s="47">
        <v>6221</v>
      </c>
      <c r="CA53" s="8">
        <f ca="1">ROWS(CA$3:CA53)/5+RAND()</f>
        <v>11.020592495696121</v>
      </c>
      <c r="CB53" s="3">
        <f t="shared" ca="1" si="7"/>
        <v>0.2094272818405214</v>
      </c>
      <c r="CC53" s="10">
        <f ca="1">MATCH(SMALL($CA$3:$CA$77,ROWS(CC$3:CC53)),$CA$3:$CA$77,0)</f>
        <v>51</v>
      </c>
      <c r="CD53" s="32">
        <f ca="1">ROUND(10*($CH$1+$CJ$1*ROWS(CH$3:CH53))*(VLOOKUP(IF(MOD(ROWS(CH$3:CH53),$CL$7)&lt;&gt;0,MOD(ROWS(CH$3:CH53),$CL$7),$CL$7),$CL$3:$CM$7,2)+0.5*((RAND()-0.5))),0)</f>
        <v>3215</v>
      </c>
      <c r="CE53" s="10"/>
      <c r="CG53" s="3"/>
      <c r="CH53" s="3"/>
      <c r="CI53" s="4"/>
      <c r="CJ53" s="3"/>
      <c r="CK53" s="3"/>
    </row>
    <row r="54" spans="1:89" ht="16.5" x14ac:dyDescent="0.3">
      <c r="A54" s="1">
        <v>53</v>
      </c>
      <c r="B54" s="22">
        <f t="shared" ca="1" si="13"/>
        <v>4994</v>
      </c>
      <c r="C54" s="23">
        <f ca="1">VLOOKUP(SMALL($CA$3:$CA$77,ROWS(C$2:C54)),$CA$3:$CD$77,4,0)</f>
        <v>3047</v>
      </c>
      <c r="D54" s="24">
        <f t="shared" ca="1" si="14"/>
        <v>4915</v>
      </c>
      <c r="E54" s="2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AB54" s="47">
        <v>10831</v>
      </c>
      <c r="AC54" s="52">
        <v>11245</v>
      </c>
      <c r="AD54" s="47">
        <v>11245</v>
      </c>
      <c r="CA54" s="8">
        <f ca="1">ROWS(CA$3:CA54)/5+RAND()</f>
        <v>11.393586858115659</v>
      </c>
      <c r="CB54" s="3">
        <f t="shared" ca="1" si="7"/>
        <v>0.38168926374641199</v>
      </c>
      <c r="CC54" s="10">
        <f ca="1">MATCH(SMALL($CA$3:$CA$77,ROWS(CC$3:CC54)),$CA$3:$CA$77,0)</f>
        <v>55</v>
      </c>
      <c r="CD54" s="32">
        <f ca="1">ROUND(10*($CH$1+$CJ$1*ROWS(CH$3:CH54))*(VLOOKUP(IF(MOD(ROWS(CH$3:CH54),$CL$7)&lt;&gt;0,MOD(ROWS(CH$3:CH54),$CL$7),$CL$7),$CL$3:$CM$7,2)+0.5*((RAND()-0.5))),0)</f>
        <v>5295</v>
      </c>
      <c r="CE54" s="10"/>
      <c r="CG54" s="3"/>
      <c r="CH54" s="3"/>
      <c r="CI54" s="4"/>
      <c r="CJ54" s="3"/>
      <c r="CK54" s="3"/>
    </row>
    <row r="55" spans="1:89" ht="16.5" x14ac:dyDescent="0.3">
      <c r="A55" s="1">
        <v>54</v>
      </c>
      <c r="B55" s="22">
        <f t="shared" ca="1" si="13"/>
        <v>5909</v>
      </c>
      <c r="C55" s="23">
        <f ca="1">VLOOKUP(SMALL($CA$3:$CA$77,ROWS(C$2:C55)),$CA$3:$CD$77,4,0)</f>
        <v>4915</v>
      </c>
      <c r="D55" s="24">
        <f t="shared" ca="1" si="14"/>
        <v>3047</v>
      </c>
      <c r="E55" s="2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AB55" s="47">
        <v>8005</v>
      </c>
      <c r="AC55" s="52">
        <v>9002</v>
      </c>
      <c r="AD55" s="47">
        <v>9002</v>
      </c>
      <c r="CA55" s="8">
        <f ca="1">ROWS(CA$3:CA55)/5+RAND()</f>
        <v>11.307677003617107</v>
      </c>
      <c r="CB55" s="3">
        <f t="shared" ca="1" si="7"/>
        <v>0.33962465525248697</v>
      </c>
      <c r="CC55" s="10">
        <f ca="1">MATCH(SMALL($CA$3:$CA$77,ROWS(CC$3:CC55)),$CA$3:$CA$77,0)</f>
        <v>54</v>
      </c>
      <c r="CD55" s="32">
        <f ca="1">ROUND(10*($CH$1+$CJ$1*ROWS(CH$3:CH55))*(VLOOKUP(IF(MOD(ROWS(CH$3:CH55),$CL$7)&lt;&gt;0,MOD(ROWS(CH$3:CH55),$CL$7),$CL$7),$CL$3:$CM$7,2)+0.5*((RAND()-0.5))),0)</f>
        <v>4915</v>
      </c>
      <c r="CE55" s="10"/>
      <c r="CG55" s="3"/>
      <c r="CH55" s="3"/>
      <c r="CI55" s="4"/>
      <c r="CJ55" s="3"/>
      <c r="CK55" s="3"/>
    </row>
    <row r="56" spans="1:89" ht="16.5" x14ac:dyDescent="0.3">
      <c r="A56" s="1">
        <v>55</v>
      </c>
      <c r="B56" s="22">
        <f t="shared" ca="1" si="13"/>
        <v>4120</v>
      </c>
      <c r="C56" s="23">
        <f ca="1">VLOOKUP(SMALL($CA$3:$CA$77,ROWS(C$2:C56)),$CA$3:$CD$77,4,0)</f>
        <v>5295</v>
      </c>
      <c r="D56" s="24">
        <f t="shared" ca="1" si="14"/>
        <v>4120</v>
      </c>
      <c r="E56" s="2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AB56" s="47">
        <v>9020</v>
      </c>
      <c r="AC56" s="52">
        <v>6685</v>
      </c>
      <c r="AD56" s="47">
        <v>6685</v>
      </c>
      <c r="CA56" s="8">
        <f ca="1">ROWS(CA$3:CA56)/5+RAND()</f>
        <v>11.102389197647657</v>
      </c>
      <c r="CB56" s="3">
        <f t="shared" ca="1" si="7"/>
        <v>0.14178827182415865</v>
      </c>
      <c r="CC56" s="10">
        <f ca="1">MATCH(SMALL($CA$3:$CA$77,ROWS(CC$3:CC56)),$CA$3:$CA$77,0)</f>
        <v>53</v>
      </c>
      <c r="CD56" s="32">
        <f ca="1">ROUND(10*($CH$1+$CJ$1*ROWS(CH$3:CH56))*(VLOOKUP(IF(MOD(ROWS(CH$3:CH56),$CL$7)&lt;&gt;0,MOD(ROWS(CH$3:CH56),$CL$7),$CL$7),$CL$3:$CM$7,2)+0.5*((RAND()-0.5))),0)</f>
        <v>3047</v>
      </c>
      <c r="CE56" s="10"/>
      <c r="CG56" s="3"/>
      <c r="CH56" s="3"/>
      <c r="CI56" s="4"/>
      <c r="CJ56" s="3"/>
      <c r="CK56" s="3"/>
    </row>
    <row r="57" spans="1:89" ht="16.5" x14ac:dyDescent="0.3">
      <c r="A57" s="1">
        <v>56</v>
      </c>
      <c r="B57" s="22">
        <f t="shared" ca="1" si="13"/>
        <v>1740</v>
      </c>
      <c r="C57" s="23">
        <f ca="1">VLOOKUP(SMALL($CA$3:$CA$77,ROWS(C$2:C57)),$CA$3:$CD$77,4,0)</f>
        <v>2590</v>
      </c>
      <c r="D57" s="24">
        <f t="shared" ca="1" si="14"/>
        <v>2590</v>
      </c>
      <c r="E57" s="2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AB57" s="47">
        <v>3626</v>
      </c>
      <c r="AC57" s="52">
        <v>6692</v>
      </c>
      <c r="AD57" s="47">
        <v>6692</v>
      </c>
      <c r="CA57" s="8">
        <f ca="1">ROWS(CA$3:CA57)/5+RAND()</f>
        <v>11.057103025687001</v>
      </c>
      <c r="CB57" s="3">
        <f t="shared" ca="1" si="7"/>
        <v>0.21831806276625687</v>
      </c>
      <c r="CC57" s="10">
        <f ca="1">MATCH(SMALL($CA$3:$CA$77,ROWS(CC$3:CC57)),$CA$3:$CA$77,0)</f>
        <v>52</v>
      </c>
      <c r="CD57" s="32">
        <f ca="1">ROUND(10*($CH$1+$CJ$1*ROWS(CH$3:CH57))*(VLOOKUP(IF(MOD(ROWS(CH$3:CH57),$CL$7)&lt;&gt;0,MOD(ROWS(CH$3:CH57),$CL$7),$CL$7),$CL$3:$CM$7,2)+0.5*((RAND()-0.5))),0)</f>
        <v>4120</v>
      </c>
      <c r="CE57" s="10"/>
      <c r="CG57" s="3"/>
      <c r="CH57" s="3"/>
      <c r="CI57" s="4"/>
      <c r="CJ57" s="3"/>
      <c r="CK57" s="3"/>
    </row>
    <row r="58" spans="1:89" ht="16.5" x14ac:dyDescent="0.3">
      <c r="A58" s="1">
        <v>57</v>
      </c>
      <c r="B58" s="22">
        <f t="shared" ca="1" si="13"/>
        <v>4253</v>
      </c>
      <c r="C58" s="23">
        <f ca="1">VLOOKUP(SMALL($CA$3:$CA$77,ROWS(C$2:C58)),$CA$3:$CD$77,4,0)</f>
        <v>3572</v>
      </c>
      <c r="D58" s="24">
        <f t="shared" ca="1" si="14"/>
        <v>3572</v>
      </c>
      <c r="E58" s="2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AB58" s="47">
        <v>9503</v>
      </c>
      <c r="AC58" s="52">
        <v>9017</v>
      </c>
      <c r="AD58" s="47">
        <v>9017</v>
      </c>
      <c r="CA58" s="8">
        <f ca="1">ROWS(CA$3:CA58)/5+RAND()</f>
        <v>11.508047621841293</v>
      </c>
      <c r="CB58" s="3">
        <f t="shared" ca="1" si="7"/>
        <v>0.65626486689409469</v>
      </c>
      <c r="CC58" s="10">
        <f ca="1">MATCH(SMALL($CA$3:$CA$77,ROWS(CC$3:CC58)),$CA$3:$CA$77,0)</f>
        <v>56</v>
      </c>
      <c r="CD58" s="32">
        <f ca="1">ROUND(10*($CH$1+$CJ$1*ROWS(CH$3:CH58))*(VLOOKUP(IF(MOD(ROWS(CH$3:CH58),$CL$7)&lt;&gt;0,MOD(ROWS(CH$3:CH58),$CL$7),$CL$7),$CL$3:$CM$7,2)+0.5*((RAND()-0.5))),0)</f>
        <v>2590</v>
      </c>
      <c r="CE58" s="10"/>
      <c r="CG58" s="3"/>
      <c r="CH58" s="3"/>
      <c r="CI58" s="4"/>
      <c r="CJ58" s="3"/>
      <c r="CK58" s="3"/>
    </row>
    <row r="59" spans="1:89" ht="16.5" x14ac:dyDescent="0.3">
      <c r="A59" s="1">
        <v>58</v>
      </c>
      <c r="B59" s="22">
        <f t="shared" ca="1" si="13"/>
        <v>2695</v>
      </c>
      <c r="C59" s="23">
        <f ca="1">VLOOKUP(SMALL($CA$3:$CA$77,ROWS(C$2:C59)),$CA$3:$CD$77,4,0)</f>
        <v>4398</v>
      </c>
      <c r="D59" s="24">
        <f t="shared" ca="1" si="14"/>
        <v>5788</v>
      </c>
      <c r="E59" s="2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AB59" s="47">
        <v>1545</v>
      </c>
      <c r="AC59" s="52">
        <v>9503</v>
      </c>
      <c r="AD59" s="47">
        <v>9503</v>
      </c>
      <c r="CA59" s="8">
        <f ca="1">ROWS(CA$3:CA59)/5+RAND()</f>
        <v>12.121738068084248</v>
      </c>
      <c r="CB59" s="3">
        <f t="shared" ca="1" si="7"/>
        <v>7.3292002760419694E-2</v>
      </c>
      <c r="CC59" s="10">
        <f ca="1">MATCH(SMALL($CA$3:$CA$77,ROWS(CC$3:CC59)),$CA$3:$CA$77,0)</f>
        <v>57</v>
      </c>
      <c r="CD59" s="32">
        <f ca="1">ROUND(10*($CH$1+$CJ$1*ROWS(CH$3:CH59))*(VLOOKUP(IF(MOD(ROWS(CH$3:CH59),$CL$7)&lt;&gt;0,MOD(ROWS(CH$3:CH59),$CL$7),$CL$7),$CL$3:$CM$7,2)+0.5*((RAND()-0.5))),0)</f>
        <v>3572</v>
      </c>
      <c r="CE59" s="10"/>
      <c r="CG59" s="3"/>
      <c r="CH59" s="3"/>
      <c r="CI59" s="4"/>
      <c r="CJ59" s="3"/>
      <c r="CK59" s="3"/>
    </row>
    <row r="60" spans="1:89" ht="16.5" x14ac:dyDescent="0.3">
      <c r="A60" s="1">
        <v>59</v>
      </c>
      <c r="B60" s="22">
        <f t="shared" ca="1" si="13"/>
        <v>2735</v>
      </c>
      <c r="C60" s="23">
        <f ca="1">VLOOKUP(SMALL($CA$3:$CA$77,ROWS(C$2:C60)),$CA$3:$CD$77,4,0)</f>
        <v>5788</v>
      </c>
      <c r="D60" s="24">
        <f t="shared" ca="1" si="14"/>
        <v>4398</v>
      </c>
      <c r="E60" s="2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AB60" s="47">
        <v>6720</v>
      </c>
      <c r="AC60" s="52">
        <v>9121</v>
      </c>
      <c r="AD60" s="47">
        <v>9121</v>
      </c>
      <c r="CA60" s="8">
        <f ca="1">ROWS(CA$3:CA60)/5+RAND()</f>
        <v>12.329190306390334</v>
      </c>
      <c r="CB60" s="3">
        <f t="shared" ca="1" si="7"/>
        <v>0.38578642102490734</v>
      </c>
      <c r="CC60" s="10">
        <f ca="1">MATCH(SMALL($CA$3:$CA$77,ROWS(CC$3:CC60)),$CA$3:$CA$77,0)</f>
        <v>59</v>
      </c>
      <c r="CD60" s="32">
        <f ca="1">ROUND(10*($CH$1+$CJ$1*ROWS(CH$3:CH60))*(VLOOKUP(IF(MOD(ROWS(CH$3:CH60),$CL$7)&lt;&gt;0,MOD(ROWS(CH$3:CH60),$CL$7),$CL$7),$CL$3:$CM$7,2)+0.5*((RAND()-0.5))),0)</f>
        <v>5788</v>
      </c>
      <c r="CE60" s="10"/>
      <c r="CG60" s="3"/>
      <c r="CH60" s="3"/>
      <c r="CI60" s="4"/>
      <c r="CJ60" s="3"/>
      <c r="CK60" s="3"/>
    </row>
    <row r="61" spans="1:89" ht="16.5" x14ac:dyDescent="0.3">
      <c r="A61" s="1">
        <v>60</v>
      </c>
      <c r="B61" s="22">
        <f t="shared" ca="1" si="13"/>
        <v>3617</v>
      </c>
      <c r="C61" s="23">
        <f ca="1">VLOOKUP(SMALL($CA$3:$CA$77,ROWS(C$2:C61)),$CA$3:$CD$77,4,0)</f>
        <v>6192</v>
      </c>
      <c r="D61" s="24">
        <f t="shared" ca="1" si="14"/>
        <v>3687</v>
      </c>
      <c r="E61" s="25"/>
      <c r="AB61" s="47">
        <v>6685</v>
      </c>
      <c r="AC61" s="52">
        <v>8005</v>
      </c>
      <c r="AD61" s="47">
        <v>6807</v>
      </c>
      <c r="CA61" s="8">
        <f ca="1">ROWS(CA$3:CA61)/5+RAND()</f>
        <v>12.271180883199648</v>
      </c>
      <c r="CB61" s="3">
        <f t="shared" ca="1" si="7"/>
        <v>0.53611531056651762</v>
      </c>
      <c r="CC61" s="10">
        <f ca="1">MATCH(SMALL($CA$3:$CA$77,ROWS(CC$3:CC61)),$CA$3:$CA$77,0)</f>
        <v>58</v>
      </c>
      <c r="CD61" s="32">
        <f ca="1">ROUND(10*($CH$1+$CJ$1*ROWS(CH$3:CH61))*(VLOOKUP(IF(MOD(ROWS(CH$3:CH61),$CL$7)&lt;&gt;0,MOD(ROWS(CH$3:CH61),$CL$7),$CL$7),$CL$3:$CM$7,2)+0.5*((RAND()-0.5))),0)</f>
        <v>4398</v>
      </c>
      <c r="CE61" s="10"/>
      <c r="CG61" s="3"/>
      <c r="CH61" s="3"/>
      <c r="CI61" s="4"/>
      <c r="CJ61" s="3"/>
      <c r="CK61" s="3"/>
    </row>
    <row r="62" spans="1:89" ht="16.5" x14ac:dyDescent="0.3">
      <c r="A62" s="1">
        <v>61</v>
      </c>
      <c r="B62" s="22">
        <f t="shared" ca="1" si="13"/>
        <v>4489</v>
      </c>
      <c r="C62" s="23">
        <f ca="1">VLOOKUP(SMALL($CA$3:$CA$77,ROWS(C$2:C62)),$CA$3:$CD$77,4,0)</f>
        <v>3687</v>
      </c>
      <c r="D62" s="24">
        <f t="shared" ca="1" si="14"/>
        <v>3205</v>
      </c>
      <c r="E62" s="25"/>
      <c r="AB62" s="47">
        <v>4905</v>
      </c>
      <c r="AC62" s="52">
        <v>6807</v>
      </c>
      <c r="AD62" s="47">
        <v>9020</v>
      </c>
      <c r="CA62" s="8">
        <f ca="1">ROWS(CA$3:CA62)/5+RAND()</f>
        <v>12.967177487425772</v>
      </c>
      <c r="CB62" s="3">
        <f t="shared" ca="1" si="7"/>
        <v>0.49269831774056982</v>
      </c>
      <c r="CC62" s="10">
        <f ca="1">MATCH(SMALL($CA$3:$CA$77,ROWS(CC$3:CC62)),$CA$3:$CA$77,0)</f>
        <v>62</v>
      </c>
      <c r="CD62" s="32">
        <f ca="1">ROUND(10*($CH$1+$CJ$1*ROWS(CH$3:CH62))*(VLOOKUP(IF(MOD(ROWS(CH$3:CH62),$CL$7)&lt;&gt;0,MOD(ROWS(CH$3:CH62),$CL$7),$CL$7),$CL$3:$CM$7,2)+0.5*((RAND()-0.5))),0)</f>
        <v>3687</v>
      </c>
      <c r="CE62" s="10"/>
      <c r="CG62" s="3"/>
      <c r="CH62" s="3"/>
      <c r="CI62" s="4"/>
      <c r="CJ62" s="3"/>
      <c r="CK62" s="3"/>
    </row>
    <row r="63" spans="1:89" ht="16.5" x14ac:dyDescent="0.3">
      <c r="A63" s="1">
        <v>62</v>
      </c>
      <c r="B63" s="22">
        <f t="shared" ca="1" si="13"/>
        <v>1758</v>
      </c>
      <c r="C63" s="23">
        <f ca="1">VLOOKUP(SMALL($CA$3:$CA$77,ROWS(C$2:C63)),$CA$3:$CD$77,4,0)</f>
        <v>3205</v>
      </c>
      <c r="D63" s="24">
        <f t="shared" ca="1" si="14"/>
        <v>6192</v>
      </c>
      <c r="E63" s="25"/>
      <c r="AB63" s="47">
        <v>4750</v>
      </c>
      <c r="AC63" s="52">
        <v>9020</v>
      </c>
      <c r="AD63" s="47">
        <v>8005</v>
      </c>
      <c r="CA63" s="8">
        <f ca="1">ROWS(CA$3:CA63)/5+RAND()</f>
        <v>13.075181850895996</v>
      </c>
      <c r="CB63" s="3">
        <f t="shared" ca="1" si="7"/>
        <v>0.38305426353927985</v>
      </c>
      <c r="CC63" s="10">
        <f ca="1">MATCH(SMALL($CA$3:$CA$77,ROWS(CC$3:CC63)),$CA$3:$CA$77,0)</f>
        <v>60</v>
      </c>
      <c r="CD63" s="32">
        <f ca="1">ROUND(10*($CH$1+$CJ$1*ROWS(CH$3:CH63))*(VLOOKUP(IF(MOD(ROWS(CH$3:CH63),$CL$7)&lt;&gt;0,MOD(ROWS(CH$3:CH63),$CL$7),$CL$7),$CL$3:$CM$7,2)+0.5*((RAND()-0.5))),0)</f>
        <v>3205</v>
      </c>
      <c r="CE63" s="10"/>
      <c r="CG63" s="3"/>
      <c r="CH63" s="3"/>
      <c r="CI63" s="4"/>
      <c r="CJ63" s="3"/>
      <c r="CK63" s="3"/>
    </row>
    <row r="64" spans="1:89" ht="16.5" x14ac:dyDescent="0.3">
      <c r="A64" s="1">
        <v>63</v>
      </c>
      <c r="B64" s="22">
        <f t="shared" ca="1" si="13"/>
        <v>6192</v>
      </c>
      <c r="C64" s="23">
        <f ca="1">VLOOKUP(SMALL($CA$3:$CA$77,ROWS(C$2:C64)),$CA$3:$CD$77,4,0)</f>
        <v>2174</v>
      </c>
      <c r="D64" s="24">
        <f t="shared" ca="1" si="14"/>
        <v>5909</v>
      </c>
      <c r="E64" s="25"/>
      <c r="AB64" s="47">
        <v>3219</v>
      </c>
      <c r="AC64" s="52">
        <v>11301</v>
      </c>
      <c r="AD64" s="47">
        <v>11301</v>
      </c>
      <c r="CA64" s="8">
        <f ca="1">ROWS(CA$3:CA64)/5+RAND()</f>
        <v>12.541573576668014</v>
      </c>
      <c r="CB64" s="3">
        <f t="shared" ca="1" si="7"/>
        <v>0.83767221921525481</v>
      </c>
      <c r="CC64" s="10">
        <f ca="1">MATCH(SMALL($CA$3:$CA$77,ROWS(CC$3:CC64)),$CA$3:$CA$77,0)</f>
        <v>61</v>
      </c>
      <c r="CD64" s="32">
        <f ca="1">ROUND(10*($CH$1+$CJ$1*ROWS(CH$3:CH64))*(VLOOKUP(IF(MOD(ROWS(CH$3:CH64),$CL$7)&lt;&gt;0,MOD(ROWS(CH$3:CH64),$CL$7),$CL$7),$CL$3:$CM$7,2)+0.5*((RAND()-0.5))),0)</f>
        <v>6192</v>
      </c>
      <c r="CE64" s="10"/>
      <c r="CG64" s="3"/>
      <c r="CH64" s="3"/>
      <c r="CI64" s="4"/>
      <c r="CJ64" s="3"/>
      <c r="CK64" s="3"/>
    </row>
    <row r="65" spans="1:90" ht="16.5" x14ac:dyDescent="0.3">
      <c r="A65" s="1">
        <v>64</v>
      </c>
      <c r="B65" s="22">
        <f t="shared" ca="1" si="13"/>
        <v>1884</v>
      </c>
      <c r="C65" s="23">
        <f ca="1">VLOOKUP(SMALL($CA$3:$CA$77,ROWS(C$2:C65)),$CA$3:$CD$77,4,0)</f>
        <v>5909</v>
      </c>
      <c r="D65" s="24">
        <f t="shared" ca="1" si="14"/>
        <v>4578</v>
      </c>
      <c r="E65" s="25"/>
      <c r="AB65" s="47">
        <v>9017</v>
      </c>
      <c r="AC65" s="52">
        <v>6801</v>
      </c>
      <c r="AD65" s="47">
        <v>5967</v>
      </c>
      <c r="CA65" s="8">
        <f ca="1">ROWS(CA$3:CA65)/5+RAND()</f>
        <v>13.551477828887377</v>
      </c>
      <c r="CB65" s="3">
        <f t="shared" ca="1" si="7"/>
        <v>0.15666371391348632</v>
      </c>
      <c r="CC65" s="10">
        <f ca="1">MATCH(SMALL($CA$3:$CA$77,ROWS(CC$3:CC65)),$CA$3:$CA$77,0)</f>
        <v>65</v>
      </c>
      <c r="CD65" s="32">
        <f ca="1">ROUND(10*($CH$1+$CJ$1*ROWS(CH$3:CH65))*(VLOOKUP(IF(MOD(ROWS(CH$3:CH65),$CL$7)&lt;&gt;0,MOD(ROWS(CH$3:CH65),$CL$7),$CL$7),$CL$3:$CM$7,2)+0.5*((RAND()-0.5))),0)</f>
        <v>5909</v>
      </c>
      <c r="CE65" s="10"/>
      <c r="CG65" s="3"/>
      <c r="CH65" s="3"/>
      <c r="CI65" s="4"/>
      <c r="CJ65" s="3"/>
      <c r="CK65" s="3"/>
    </row>
    <row r="66" spans="1:90" ht="16.5" x14ac:dyDescent="0.3">
      <c r="A66" s="1">
        <v>65</v>
      </c>
      <c r="B66" s="22">
        <f t="shared" ref="B66:B76" ca="1" si="15">INDEX($CD$3:$CD$77,RANK(CB67,$CB$3:$CB$77))</f>
        <v>1323</v>
      </c>
      <c r="C66" s="23">
        <f ca="1">VLOOKUP(SMALL($CA$3:$CA$77,ROWS(C$2:C66)),$CA$3:$CD$77,4,0)</f>
        <v>7180</v>
      </c>
      <c r="D66" s="24">
        <f t="shared" ref="D66:D76" ca="1" si="16">CD67</f>
        <v>2174</v>
      </c>
      <c r="E66" s="25"/>
      <c r="AB66" s="47">
        <v>1646</v>
      </c>
      <c r="AC66" s="52">
        <v>6108</v>
      </c>
      <c r="AD66" s="47">
        <v>6108</v>
      </c>
      <c r="CA66" s="8">
        <f ca="1">ROWS(CA$3:CA66)/5+RAND()</f>
        <v>13.728446662381128</v>
      </c>
      <c r="CB66" s="3">
        <f t="shared" ca="1" si="7"/>
        <v>0.39933415608540612</v>
      </c>
      <c r="CC66" s="10">
        <f ca="1">MATCH(SMALL($CA$3:$CA$77,ROWS(CC$3:CC66)),$CA$3:$CA$77,0)</f>
        <v>63</v>
      </c>
      <c r="CD66" s="32">
        <f ca="1">ROUND(10*($CH$1+$CJ$1*ROWS(CH$3:CH66))*(VLOOKUP(IF(MOD(ROWS(CH$3:CH66),$CL$7)&lt;&gt;0,MOD(ROWS(CH$3:CH66),$CL$7),$CL$7),$CL$3:$CM$7,2)+0.5*((RAND()-0.5))),0)</f>
        <v>4578</v>
      </c>
      <c r="CE66" s="10"/>
      <c r="CG66" s="3"/>
      <c r="CH66" s="3"/>
      <c r="CI66" s="4"/>
      <c r="CJ66" s="3"/>
      <c r="CK66" s="3"/>
    </row>
    <row r="67" spans="1:90" ht="16.5" x14ac:dyDescent="0.3">
      <c r="A67" s="1">
        <v>66</v>
      </c>
      <c r="B67" s="22">
        <f t="shared" ca="1" si="15"/>
        <v>2138</v>
      </c>
      <c r="C67" s="23">
        <f ca="1">VLOOKUP(SMALL($CA$3:$CA$77,ROWS(C$2:C67)),$CA$3:$CD$77,4,0)</f>
        <v>4578</v>
      </c>
      <c r="D67" s="24">
        <f t="shared" ca="1" si="16"/>
        <v>4810</v>
      </c>
      <c r="E67" s="25"/>
      <c r="AB67" s="47">
        <v>3241</v>
      </c>
      <c r="AC67" s="52">
        <v>5967</v>
      </c>
      <c r="AD67" s="47">
        <v>6801</v>
      </c>
      <c r="CA67" s="8">
        <f ca="1">ROWS(CA$3:CA67)/5+RAND()</f>
        <v>13.377556945885232</v>
      </c>
      <c r="CB67" s="3">
        <f t="shared" ref="CB67:CB77" ca="1" si="17">RAND()</f>
        <v>0.95835150815205972</v>
      </c>
      <c r="CC67" s="10">
        <f ca="1">MATCH(SMALL($CA$3:$CA$77,ROWS(CC$3:CC67)),$CA$3:$CA$77,0)</f>
        <v>68</v>
      </c>
      <c r="CD67" s="32">
        <f ca="1">ROUND(10*($CH$1+$CJ$1*ROWS(CH$3:CH67))*(VLOOKUP(IF(MOD(ROWS(CH$3:CH67),$CL$7)&lt;&gt;0,MOD(ROWS(CH$3:CH67),$CL$7),$CL$7),$CL$3:$CM$7,2)+0.5*((RAND()-0.5))),0)</f>
        <v>2174</v>
      </c>
      <c r="CE67" s="10"/>
      <c r="CG67" s="3"/>
      <c r="CH67" s="3"/>
      <c r="CI67" s="4"/>
      <c r="CJ67" s="3"/>
      <c r="CK67" s="3"/>
    </row>
    <row r="68" spans="1:90" ht="16.5" x14ac:dyDescent="0.3">
      <c r="A68" s="1">
        <v>67</v>
      </c>
      <c r="B68" s="22">
        <f t="shared" ca="1" si="15"/>
        <v>3047</v>
      </c>
      <c r="C68" s="23">
        <f ca="1">VLOOKUP(SMALL($CA$3:$CA$77,ROWS(C$2:C68)),$CA$3:$CD$77,4,0)</f>
        <v>4810</v>
      </c>
      <c r="D68" s="24">
        <f t="shared" ca="1" si="16"/>
        <v>3959</v>
      </c>
      <c r="E68" s="25"/>
      <c r="AB68" s="47">
        <v>8412</v>
      </c>
      <c r="AC68" s="52">
        <v>10831</v>
      </c>
      <c r="AD68" s="47">
        <v>7844</v>
      </c>
      <c r="CA68" s="8">
        <f ca="1">ROWS(CA$3:CA68)/5+RAND()</f>
        <v>14.007233025936392</v>
      </c>
      <c r="CB68" s="3">
        <f t="shared" ca="1" si="17"/>
        <v>0.71350073207219122</v>
      </c>
      <c r="CC68" s="10">
        <f ca="1">MATCH(SMALL($CA$3:$CA$77,ROWS(CC$3:CC68)),$CA$3:$CA$77,0)</f>
        <v>64</v>
      </c>
      <c r="CD68" s="32">
        <f ca="1">ROUND(10*($CH$1+$CJ$1*ROWS(CH$3:CH68))*(VLOOKUP(IF(MOD(ROWS(CH$3:CH68),$CL$7)&lt;&gt;0,MOD(ROWS(CH$3:CH68),$CL$7),$CL$7),$CL$3:$CM$7,2)+0.5*((RAND()-0.5))),0)</f>
        <v>4810</v>
      </c>
      <c r="CE68" s="10"/>
      <c r="CG68" s="3"/>
      <c r="CH68" s="3"/>
      <c r="CI68" s="4"/>
      <c r="CJ68" s="3"/>
      <c r="CK68" s="3"/>
    </row>
    <row r="69" spans="1:90" ht="16.5" x14ac:dyDescent="0.3">
      <c r="A69" s="1">
        <v>68</v>
      </c>
      <c r="B69" s="22">
        <f t="shared" ca="1" si="15"/>
        <v>1960</v>
      </c>
      <c r="C69" s="23">
        <f ca="1">VLOOKUP(SMALL($CA$3:$CA$77,ROWS(C$2:C69)),$CA$3:$CD$77,4,0)</f>
        <v>3959</v>
      </c>
      <c r="D69" s="24">
        <f t="shared" ca="1" si="16"/>
        <v>7180</v>
      </c>
      <c r="E69" s="25"/>
      <c r="AB69" s="47">
        <v>6692</v>
      </c>
      <c r="AC69" s="52">
        <v>7844</v>
      </c>
      <c r="AD69" s="47">
        <v>10831</v>
      </c>
      <c r="CA69" s="8">
        <f ca="1">ROWS(CA$3:CA69)/5+RAND()</f>
        <v>14.3688807149237</v>
      </c>
      <c r="CB69" s="3">
        <f t="shared" ca="1" si="17"/>
        <v>0.25367200641468346</v>
      </c>
      <c r="CC69" s="10">
        <f ca="1">MATCH(SMALL($CA$3:$CA$77,ROWS(CC$3:CC69)),$CA$3:$CA$77,0)</f>
        <v>66</v>
      </c>
      <c r="CD69" s="32">
        <f ca="1">ROUND(10*($CH$1+$CJ$1*ROWS(CH$3:CH69))*(VLOOKUP(IF(MOD(ROWS(CH$3:CH69),$CL$7)&lt;&gt;0,MOD(ROWS(CH$3:CH69),$CL$7),$CL$7),$CL$3:$CM$7,2)+0.5*((RAND()-0.5))),0)</f>
        <v>3959</v>
      </c>
      <c r="CE69" s="10"/>
      <c r="CG69" s="3"/>
      <c r="CH69" s="3"/>
      <c r="CI69" s="4"/>
      <c r="CJ69" s="3"/>
      <c r="CK69" s="3"/>
    </row>
    <row r="70" spans="1:90" ht="16.5" x14ac:dyDescent="0.3">
      <c r="A70" s="1">
        <v>69</v>
      </c>
      <c r="B70" s="22">
        <f t="shared" ca="1" si="15"/>
        <v>1722</v>
      </c>
      <c r="C70" s="23">
        <f ca="1">VLOOKUP(SMALL($CA$3:$CA$77,ROWS(C$2:C70)),$CA$3:$CD$77,4,0)</f>
        <v>5508</v>
      </c>
      <c r="D70" s="24">
        <f t="shared" ca="1" si="16"/>
        <v>5508</v>
      </c>
      <c r="E70" s="25"/>
      <c r="AB70" s="47">
        <v>1560</v>
      </c>
      <c r="AC70" s="52">
        <v>8570</v>
      </c>
      <c r="AD70" s="47">
        <v>8570</v>
      </c>
      <c r="CA70" s="8">
        <f ca="1">ROWS(CA$3:CA70)/5+RAND()</f>
        <v>13.654422091021772</v>
      </c>
      <c r="CB70" s="3">
        <f t="shared" ca="1" si="17"/>
        <v>0.80193914921195153</v>
      </c>
      <c r="CC70" s="10">
        <f ca="1">MATCH(SMALL($CA$3:$CA$77,ROWS(CC$3:CC70)),$CA$3:$CA$77,0)</f>
        <v>67</v>
      </c>
      <c r="CD70" s="32">
        <f ca="1">ROUND(10*($CH$1+$CJ$1*ROWS(CH$3:CH70))*(VLOOKUP(IF(MOD(ROWS(CH$3:CH70),$CL$7)&lt;&gt;0,MOD(ROWS(CH$3:CH70),$CL$7),$CL$7),$CL$3:$CM$7,2)+0.5*((RAND()-0.5))),0)</f>
        <v>7180</v>
      </c>
      <c r="CE70" s="10"/>
      <c r="CG70" s="3"/>
      <c r="CH70" s="3"/>
      <c r="CI70" s="4"/>
      <c r="CJ70" s="3"/>
      <c r="CK70" s="3"/>
    </row>
    <row r="71" spans="1:90" ht="16.5" x14ac:dyDescent="0.3">
      <c r="A71" s="1">
        <v>70</v>
      </c>
      <c r="B71" s="22">
        <f t="shared" ca="1" si="15"/>
        <v>3704</v>
      </c>
      <c r="C71" s="23">
        <f ca="1">VLOOKUP(SMALL($CA$3:$CA$77,ROWS(C$2:C71)),$CA$3:$CD$77,4,0)</f>
        <v>2917</v>
      </c>
      <c r="D71" s="24">
        <f t="shared" ca="1" si="16"/>
        <v>2917</v>
      </c>
      <c r="E71" s="25"/>
      <c r="AB71" s="47">
        <v>8029</v>
      </c>
      <c r="AC71" s="52">
        <v>7090</v>
      </c>
      <c r="AD71" s="47">
        <v>5354</v>
      </c>
      <c r="CA71" s="8">
        <f ca="1">ROWS(CA$3:CA71)/5+RAND()</f>
        <v>14.55812338075139</v>
      </c>
      <c r="CB71" s="3">
        <f t="shared" ca="1" si="17"/>
        <v>0.59374914717522675</v>
      </c>
      <c r="CC71" s="10">
        <f ca="1">MATCH(SMALL($CA$3:$CA$77,ROWS(CC$3:CC71)),$CA$3:$CA$77,0)</f>
        <v>69</v>
      </c>
      <c r="CD71" s="32">
        <f ca="1">ROUND(10*($CH$1+$CJ$1*ROWS(CH$3:CH71))*(VLOOKUP(IF(MOD(ROWS(CH$3:CH71),$CL$7)&lt;&gt;0,MOD(ROWS(CH$3:CH71),$CL$7),$CL$7),$CL$3:$CM$7,2)+0.5*((RAND()-0.5))),0)</f>
        <v>5508</v>
      </c>
      <c r="CE71" s="10"/>
      <c r="CG71" s="3"/>
      <c r="CH71" s="3"/>
      <c r="CI71" s="4"/>
      <c r="CJ71" s="3"/>
      <c r="CK71" s="3"/>
    </row>
    <row r="72" spans="1:90" ht="16.5" x14ac:dyDescent="0.3">
      <c r="A72" s="1">
        <v>71</v>
      </c>
      <c r="B72" s="22">
        <f t="shared" ca="1" si="15"/>
        <v>4578</v>
      </c>
      <c r="C72" s="23">
        <f ca="1">VLOOKUP(SMALL($CA$3:$CA$77,ROWS(C$2:C72)),$CA$3:$CD$77,4,0)</f>
        <v>4109</v>
      </c>
      <c r="D72" s="24">
        <f t="shared" ca="1" si="16"/>
        <v>4253</v>
      </c>
      <c r="E72" s="25"/>
      <c r="AB72" s="47">
        <v>6687</v>
      </c>
      <c r="AC72" s="52">
        <v>5354</v>
      </c>
      <c r="AD72" s="47">
        <v>7090</v>
      </c>
      <c r="CA72" s="8">
        <f ca="1">ROWS(CA$3:CA72)/5+RAND()</f>
        <v>14.660781406716946</v>
      </c>
      <c r="CB72" s="3">
        <f t="shared" ca="1" si="17"/>
        <v>0.41135697407218452</v>
      </c>
      <c r="CC72" s="10">
        <f ca="1">MATCH(SMALL($CA$3:$CA$77,ROWS(CC$3:CC72)),$CA$3:$CA$77,0)</f>
        <v>70</v>
      </c>
      <c r="CD72" s="32">
        <f ca="1">ROUND(10*($CH$1+$CJ$1*ROWS(CH$3:CH72))*(VLOOKUP(IF(MOD(ROWS(CH$3:CH72),$CL$7)&lt;&gt;0,MOD(ROWS(CH$3:CH72),$CL$7),$CL$7),$CL$3:$CM$7,2)+0.5*((RAND()-0.5))),0)</f>
        <v>2917</v>
      </c>
      <c r="CE72" s="10"/>
      <c r="CG72" s="3"/>
      <c r="CH72" s="3"/>
      <c r="CI72" s="4"/>
      <c r="CJ72" s="3"/>
      <c r="CK72" s="3"/>
    </row>
    <row r="73" spans="1:90" ht="16.5" x14ac:dyDescent="0.3">
      <c r="A73" s="1">
        <v>72</v>
      </c>
      <c r="B73" s="22">
        <f t="shared" ca="1" si="15"/>
        <v>3687</v>
      </c>
      <c r="C73" s="23">
        <f ca="1">VLOOKUP(SMALL($CA$3:$CA$77,ROWS(C$2:C73)),$CA$3:$CD$77,4,0)</f>
        <v>4253</v>
      </c>
      <c r="D73" s="24">
        <f t="shared" ca="1" si="16"/>
        <v>4109</v>
      </c>
      <c r="E73" s="25"/>
      <c r="AB73" s="47">
        <v>5294</v>
      </c>
      <c r="AC73" s="52">
        <v>10039</v>
      </c>
      <c r="AD73" s="47">
        <v>8492</v>
      </c>
      <c r="CA73" s="8">
        <f ca="1">ROWS(CA$3:CA73)/5+RAND()</f>
        <v>15.036688974095851</v>
      </c>
      <c r="CB73" s="3">
        <f t="shared" ca="1" si="17"/>
        <v>0.1352800985769268</v>
      </c>
      <c r="CC73" s="10">
        <f ca="1">MATCH(SMALL($CA$3:$CA$77,ROWS(CC$3:CC73)),$CA$3:$CA$77,0)</f>
        <v>72</v>
      </c>
      <c r="CD73" s="32">
        <f ca="1">ROUND(10*($CH$1+$CJ$1*ROWS(CH$3:CH73))*(VLOOKUP(IF(MOD(ROWS(CH$3:CH73),$CL$7)&lt;&gt;0,MOD(ROWS(CH$3:CH73),$CL$7),$CL$7),$CL$3:$CM$7,2)+0.5*((RAND()-0.5))),0)</f>
        <v>4253</v>
      </c>
      <c r="CE73" s="10"/>
      <c r="CG73" s="3"/>
      <c r="CH73" s="3"/>
      <c r="CI73" s="4"/>
      <c r="CJ73" s="3"/>
      <c r="CK73" s="3"/>
    </row>
    <row r="74" spans="1:90" ht="16.5" x14ac:dyDescent="0.3">
      <c r="A74" s="1">
        <v>73</v>
      </c>
      <c r="B74" s="22">
        <f t="shared" ca="1" si="15"/>
        <v>4915</v>
      </c>
      <c r="C74" s="23">
        <f ca="1">VLOOKUP(SMALL($CA$3:$CA$77,ROWS(C$2:C74)),$CA$3:$CD$77,4,0)</f>
        <v>4782</v>
      </c>
      <c r="D74" s="24">
        <f t="shared" ca="1" si="16"/>
        <v>7973</v>
      </c>
      <c r="E74" s="25"/>
      <c r="AB74" s="47">
        <v>2913</v>
      </c>
      <c r="AC74" s="52">
        <v>8492</v>
      </c>
      <c r="AD74" s="47">
        <v>9981</v>
      </c>
      <c r="CA74" s="8">
        <f ca="1">ROWS(CA$3:CA74)/5+RAND()</f>
        <v>14.878594741442091</v>
      </c>
      <c r="CB74" s="3">
        <f t="shared" ca="1" si="17"/>
        <v>0.16455188692217382</v>
      </c>
      <c r="CC74" s="10">
        <f ca="1">MATCH(SMALL($CA$3:$CA$77,ROWS(CC$3:CC74)),$CA$3:$CA$77,0)</f>
        <v>71</v>
      </c>
      <c r="CD74" s="32">
        <f ca="1">ROUND(10*($CH$1+$CJ$1*ROWS(CH$3:CH74))*(VLOOKUP(IF(MOD(ROWS(CH$3:CH74),$CL$7)&lt;&gt;0,MOD(ROWS(CH$3:CH74),$CL$7),$CL$7),$CL$3:$CM$7,2)+0.5*((RAND()-0.5))),0)</f>
        <v>4109</v>
      </c>
      <c r="CE74" s="10"/>
      <c r="CG74" s="3"/>
      <c r="CH74" s="3"/>
      <c r="CI74" s="4"/>
      <c r="CJ74" s="3"/>
      <c r="CK74" s="3"/>
    </row>
    <row r="75" spans="1:90" ht="16.5" x14ac:dyDescent="0.3">
      <c r="A75" s="1">
        <v>74</v>
      </c>
      <c r="B75" s="22">
        <f t="shared" ca="1" si="15"/>
        <v>7973</v>
      </c>
      <c r="C75" s="23">
        <f ca="1">VLOOKUP(SMALL($CA$3:$CA$77,ROWS(C$2:C75)),$CA$3:$CD$77,4,0)</f>
        <v>7973</v>
      </c>
      <c r="D75" s="24">
        <f t="shared" ca="1" si="16"/>
        <v>6073</v>
      </c>
      <c r="E75" s="25"/>
      <c r="AB75" s="47">
        <v>5967</v>
      </c>
      <c r="AC75" s="52">
        <v>9981</v>
      </c>
      <c r="AD75" s="47">
        <v>10821</v>
      </c>
      <c r="CA75" s="8">
        <f ca="1">ROWS(CA$3:CA75)/5+RAND()</f>
        <v>15.492983627804064</v>
      </c>
      <c r="CB75" s="3">
        <f t="shared" ca="1" si="17"/>
        <v>0.27574138607884857</v>
      </c>
      <c r="CC75" s="10">
        <f ca="1">MATCH(SMALL($CA$3:$CA$77,ROWS(CC$3:CC75)),$CA$3:$CA$77,0)</f>
        <v>75</v>
      </c>
      <c r="CD75" s="32">
        <f ca="1">ROUND(10*($CH$1+$CJ$1*ROWS(CH$3:CH75))*(VLOOKUP(IF(MOD(ROWS(CH$3:CH75),$CL$7)&lt;&gt;0,MOD(ROWS(CH$3:CH75),$CL$7),$CL$7),$CL$3:$CM$7,2)+0.5*((RAND()-0.5))),0)</f>
        <v>7973</v>
      </c>
      <c r="CE75" s="10"/>
      <c r="CG75" s="3"/>
      <c r="CH75" s="3"/>
      <c r="CI75" s="4"/>
      <c r="CJ75" s="3"/>
      <c r="CK75" s="3"/>
    </row>
    <row r="76" spans="1:90" ht="17.25" thickBot="1" x14ac:dyDescent="0.35">
      <c r="A76" s="1">
        <v>75</v>
      </c>
      <c r="B76" s="22">
        <f t="shared" ca="1" si="15"/>
        <v>821</v>
      </c>
      <c r="C76" s="23">
        <f ca="1">VLOOKUP(SMALL($CA$3:$CA$77,ROWS(C$2:C76)),$CA$3:$CD$77,4,0)</f>
        <v>6073</v>
      </c>
      <c r="D76" s="24">
        <f t="shared" ca="1" si="16"/>
        <v>4782</v>
      </c>
      <c r="AB76" s="61">
        <v>2255</v>
      </c>
      <c r="AC76" s="62">
        <v>10821</v>
      </c>
      <c r="AD76" s="61">
        <v>10039</v>
      </c>
      <c r="CA76" s="8">
        <f ca="1">ROWS(CA$3:CA76)/5+RAND()</f>
        <v>15.595409448016541</v>
      </c>
      <c r="CB76" s="3">
        <f t="shared" ca="1" si="17"/>
        <v>2.5289153266773945E-2</v>
      </c>
      <c r="CC76" s="10">
        <f ca="1">MATCH(SMALL($CA$3:$CA$77,ROWS(CC$3:CC76)),$CA$3:$CA$77,0)</f>
        <v>73</v>
      </c>
      <c r="CD76" s="32">
        <f ca="1">ROUND(10*($CH$1+$CJ$1*ROWS(CH$3:CH76))*(VLOOKUP(IF(MOD(ROWS(CH$3:CH76),$CL$7)&lt;&gt;0,MOD(ROWS(CH$3:CH76),$CL$7),$CL$7),$CL$3:$CM$7,2)+0.5*((RAND()-0.5))),0)</f>
        <v>6073</v>
      </c>
      <c r="CE76" s="10"/>
      <c r="CG76" s="3"/>
      <c r="CH76" s="3"/>
      <c r="CI76" s="4"/>
      <c r="CJ76" s="3"/>
      <c r="CK76" s="3"/>
    </row>
    <row r="77" spans="1:90" ht="16.5" x14ac:dyDescent="0.3">
      <c r="E77" s="25"/>
      <c r="CA77" s="8">
        <f ca="1">ROWS(CA$3:CA77)/5+RAND()</f>
        <v>15.199563065820112</v>
      </c>
      <c r="CB77" s="3">
        <f t="shared" ca="1" si="17"/>
        <v>0.8336051880255122</v>
      </c>
      <c r="CC77" s="10">
        <f ca="1">MATCH(SMALL($CA$3:$CA$77,ROWS(CC$3:CC77)),$CA$3:$CA$77,0)</f>
        <v>74</v>
      </c>
      <c r="CD77" s="32">
        <f ca="1">ROUND(10*($CH$1+$CJ$1*ROWS(CH$3:CH77))*(VLOOKUP(IF(MOD(ROWS(CH$3:CH77),$CL$7)&lt;&gt;0,MOD(ROWS(CH$3:CH77),$CL$7),$CL$7),$CL$3:$CM$7,2)+0.5*((RAND()-0.5))),0)</f>
        <v>4782</v>
      </c>
      <c r="CE77" s="10"/>
      <c r="CG77" s="3"/>
      <c r="CH77" s="3"/>
      <c r="CI77" s="4"/>
      <c r="CJ77" s="3"/>
      <c r="CK77" s="3"/>
    </row>
    <row r="78" spans="1:90" ht="16.5" x14ac:dyDescent="0.3">
      <c r="A78" s="2"/>
      <c r="B78" s="2"/>
      <c r="C78" s="2"/>
      <c r="D78" s="2"/>
      <c r="CA78" s="2"/>
      <c r="CB78" s="2"/>
      <c r="CC78" s="2"/>
      <c r="CD78" s="2"/>
      <c r="CE78" s="2"/>
      <c r="CF78" s="2"/>
      <c r="CG78" s="2"/>
      <c r="CH78" s="2"/>
      <c r="CI78" s="2"/>
      <c r="CJ78" s="2"/>
      <c r="CK78" s="2"/>
      <c r="CL78" s="2"/>
    </row>
    <row r="79" spans="1:90" ht="16.5" x14ac:dyDescent="0.3">
      <c r="A79" s="2"/>
      <c r="B79" s="2"/>
      <c r="C79" s="2"/>
      <c r="D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</row>
    <row r="80" spans="1:90" ht="16.5" x14ac:dyDescent="0.3">
      <c r="A80" s="2"/>
      <c r="B80" s="2"/>
      <c r="C80" s="2"/>
      <c r="D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</row>
    <row r="81" spans="1:58" ht="16.5" x14ac:dyDescent="0.3">
      <c r="A81" s="2"/>
      <c r="B81" s="2"/>
      <c r="C81" s="2"/>
      <c r="D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</row>
    <row r="82" spans="1:58" ht="16.5" x14ac:dyDescent="0.3"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</row>
    <row r="83" spans="1:58" ht="16.5" x14ac:dyDescent="0.3"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</row>
    <row r="84" spans="1:58" ht="16.5" x14ac:dyDescent="0.3"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</row>
    <row r="85" spans="1:58" ht="16.5" x14ac:dyDescent="0.3"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</row>
    <row r="86" spans="1:58" ht="16.5" x14ac:dyDescent="0.3"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</row>
    <row r="87" spans="1:58" ht="16.5" x14ac:dyDescent="0.3"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</row>
    <row r="88" spans="1:58" ht="16.5" x14ac:dyDescent="0.3"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</row>
    <row r="89" spans="1:58" ht="16.5" x14ac:dyDescent="0.3"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</row>
  </sheetData>
  <pageMargins left="0.75" right="0.75" top="1" bottom="1" header="0.5" footer="0.5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ArdiOdd</vt:lpstr>
    </vt:vector>
  </TitlesOfParts>
  <Company>CSU, Northridge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Asef-Vaziri, Ardavan</dc:creator>
  <cp:lastModifiedBy>Asef-Vaziri, Ardavan</cp:lastModifiedBy>
  <dcterms:created xsi:type="dcterms:W3CDTF">2016-02-28T21:50:36Z</dcterms:created>
  <dcterms:modified xsi:type="dcterms:W3CDTF">2022-06-17T15:57:29Z</dcterms:modified>
</cp:coreProperties>
</file>