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xr:revisionPtr revIDLastSave="0" documentId="8_{E74419F2-CCA3-436E-BB55-B8B60ED0D285}" xr6:coauthVersionLast="45" xr6:coauthVersionMax="45" xr10:uidLastSave="{00000000-0000-0000-0000-000000000000}"/>
  <bookViews>
    <workbookView xWindow="-120" yWindow="-120" windowWidth="29040" windowHeight="15840" xr2:uid="{E3098120-3CDE-4405-9AF7-D66C499E30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7" i="1" l="1"/>
  <c r="I47" i="1"/>
  <c r="O46" i="1"/>
  <c r="J46" i="1"/>
  <c r="I46" i="1"/>
  <c r="N45" i="1"/>
  <c r="I45" i="1"/>
  <c r="R41" i="1"/>
  <c r="I41" i="1"/>
  <c r="N37" i="1"/>
  <c r="N43" i="1" s="1"/>
  <c r="K37" i="1"/>
  <c r="K42" i="1" s="1"/>
  <c r="I37" i="1"/>
  <c r="I39" i="1" s="1"/>
  <c r="R36" i="1"/>
  <c r="Q36" i="1"/>
  <c r="O36" i="1"/>
  <c r="N36" i="1"/>
  <c r="M36" i="1"/>
  <c r="L36" i="1"/>
  <c r="K36" i="1"/>
  <c r="J36" i="1"/>
  <c r="I36" i="1"/>
  <c r="R34" i="1"/>
  <c r="R43" i="1" s="1"/>
  <c r="Q34" i="1"/>
  <c r="Q43" i="1" s="1"/>
  <c r="O34" i="1"/>
  <c r="O47" i="1" s="1"/>
  <c r="N34" i="1"/>
  <c r="N47" i="1" s="1"/>
  <c r="M34" i="1"/>
  <c r="M47" i="1" s="1"/>
  <c r="L34" i="1"/>
  <c r="L47" i="1" s="1"/>
  <c r="K34" i="1"/>
  <c r="J34" i="1"/>
  <c r="J47" i="1" s="1"/>
  <c r="R33" i="1"/>
  <c r="R42" i="1" s="1"/>
  <c r="Q33" i="1"/>
  <c r="Q42" i="1" s="1"/>
  <c r="O33" i="1"/>
  <c r="N33" i="1"/>
  <c r="N46" i="1" s="1"/>
  <c r="M33" i="1"/>
  <c r="M46" i="1" s="1"/>
  <c r="L33" i="1"/>
  <c r="L46" i="1" s="1"/>
  <c r="K33" i="1"/>
  <c r="K46" i="1" s="1"/>
  <c r="J33" i="1"/>
  <c r="R32" i="1"/>
  <c r="R37" i="1" s="1"/>
  <c r="R39" i="1" s="1"/>
  <c r="Q32" i="1"/>
  <c r="Q41" i="1" s="1"/>
  <c r="O32" i="1"/>
  <c r="O37" i="1" s="1"/>
  <c r="N32" i="1"/>
  <c r="M32" i="1"/>
  <c r="M45" i="1" s="1"/>
  <c r="L32" i="1"/>
  <c r="L45" i="1" s="1"/>
  <c r="K32" i="1"/>
  <c r="K45" i="1" s="1"/>
  <c r="J32" i="1"/>
  <c r="J37" i="1" s="1"/>
  <c r="K22" i="1"/>
  <c r="K21" i="1"/>
  <c r="K20" i="1"/>
  <c r="N19" i="1"/>
  <c r="M18" i="1"/>
  <c r="N20" i="1" s="1"/>
  <c r="N21" i="1" s="1"/>
  <c r="K13" i="1"/>
  <c r="C11" i="1"/>
  <c r="C10" i="1"/>
  <c r="C9" i="1"/>
  <c r="C12" i="1" s="1"/>
  <c r="C13" i="1" s="1"/>
  <c r="C14" i="1" s="1"/>
  <c r="C15" i="1" s="1"/>
  <c r="E5" i="1"/>
  <c r="G5" i="1" s="1"/>
  <c r="G4" i="1"/>
  <c r="E4" i="1"/>
  <c r="E3" i="1"/>
  <c r="G3" i="1" s="1"/>
  <c r="O42" i="1" l="1"/>
  <c r="O41" i="1"/>
  <c r="O39" i="1"/>
  <c r="O43" i="1"/>
  <c r="J43" i="1"/>
  <c r="J42" i="1"/>
  <c r="J39" i="1"/>
  <c r="J41" i="1"/>
  <c r="L37" i="1"/>
  <c r="K39" i="1"/>
  <c r="I42" i="1"/>
  <c r="O45" i="1"/>
  <c r="M37" i="1"/>
  <c r="K41" i="1"/>
  <c r="I43" i="1"/>
  <c r="N39" i="1"/>
  <c r="K43" i="1"/>
  <c r="J45" i="1"/>
  <c r="Q37" i="1"/>
  <c r="Q39" i="1" s="1"/>
  <c r="N41" i="1"/>
  <c r="N42" i="1"/>
  <c r="M39" i="1" l="1"/>
  <c r="M43" i="1"/>
  <c r="M42" i="1"/>
  <c r="M41" i="1"/>
  <c r="L43" i="1"/>
  <c r="L41" i="1"/>
  <c r="L42" i="1"/>
  <c r="L39" i="1"/>
</calcChain>
</file>

<file path=xl/sharedStrings.xml><?xml version="1.0" encoding="utf-8"?>
<sst xmlns="http://schemas.openxmlformats.org/spreadsheetml/2006/main" count="30" uniqueCount="20">
  <si>
    <t>S1</t>
  </si>
  <si>
    <t>S2</t>
  </si>
  <si>
    <t>S3</t>
  </si>
  <si>
    <t>Rp1</t>
  </si>
  <si>
    <t>c</t>
  </si>
  <si>
    <t>Rp</t>
  </si>
  <si>
    <t>R</t>
  </si>
  <si>
    <t>U</t>
  </si>
  <si>
    <t>Staton-1</t>
  </si>
  <si>
    <t>Staton-2</t>
  </si>
  <si>
    <t>Staton-3</t>
  </si>
  <si>
    <t>Process Capacity</t>
  </si>
  <si>
    <t>Implied Utilization (R=demand=16)</t>
  </si>
  <si>
    <t>Number of Machines at Each Station</t>
  </si>
  <si>
    <t>Total # of Machines</t>
  </si>
  <si>
    <t>Demand</t>
  </si>
  <si>
    <t>Utilization (R=Demand)</t>
  </si>
  <si>
    <t>Implied Utilization</t>
  </si>
  <si>
    <t>Station Capacity</t>
  </si>
  <si>
    <t>Utilization (Assuming R= min(Demand,Capacity)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</si>
</sst>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2"/>
      <color theme="1"/>
      <name val="Book Antiqua"/>
      <family val="1"/>
    </font>
    <font>
      <sz val="8"/>
      <name val="Calibri"/>
      <family val="2"/>
      <scheme val="minor"/>
    </font>
    <font>
      <sz val="11"/>
      <color rgb="FF00B050"/>
      <name val="Book Antiqua"/>
      <family val="1"/>
    </font>
    <font>
      <b/>
      <sz val="11"/>
      <color rgb="FFFF0000"/>
      <name val="Book Antiqua"/>
      <family val="1"/>
    </font>
    <font>
      <b/>
      <sz val="11"/>
      <color rgb="FF00B050"/>
      <name val="Book Antiqua"/>
      <family val="1"/>
    </font>
    <font>
      <b/>
      <sz val="11"/>
      <color rgb="FFC00000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Sheet1!$H$37</c:f>
              <c:strCache>
                <c:ptCount val="1"/>
                <c:pt idx="0">
                  <c:v>Process Capacity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Sheet1!$I$36:$O$36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</c:numCache>
            </c:numRef>
          </c:xVal>
          <c:yVal>
            <c:numRef>
              <c:f>Sheet1!$I$37:$O$37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09-4801-9160-DC095EF57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7546975"/>
        <c:axId val="201306175"/>
      </c:scatterChart>
      <c:valAx>
        <c:axId val="1877546975"/>
        <c:scaling>
          <c:orientation val="minMax"/>
          <c:max val="9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06175"/>
        <c:crosses val="autoZero"/>
        <c:crossBetween val="midCat"/>
      </c:valAx>
      <c:valAx>
        <c:axId val="201306175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75469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Sheet1!$H$45</c:f>
              <c:strCache>
                <c:ptCount val="1"/>
                <c:pt idx="0">
                  <c:v>Staton-1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Sheet1!$I$45:$O$45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0.66666666666666663</c:v>
                </c:pt>
                <c:pt idx="6">
                  <c:v>0.66666666666666663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4B-4183-AC49-5C9D7F5956EC}"/>
            </c:ext>
          </c:extLst>
        </c:ser>
        <c:ser>
          <c:idx val="1"/>
          <c:order val="1"/>
          <c:tx>
            <c:strRef>
              <c:f>Sheet1!$H$46</c:f>
              <c:strCache>
                <c:ptCount val="1"/>
                <c:pt idx="0">
                  <c:v>Staton-2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Sheet1!$I$46:$O$46</c:f>
              <c:numCache>
                <c:formatCode>General</c:formatCode>
                <c:ptCount val="7"/>
                <c:pt idx="0">
                  <c:v>2.6666666666666665</c:v>
                </c:pt>
                <c:pt idx="1">
                  <c:v>1.3333333333333333</c:v>
                </c:pt>
                <c:pt idx="2">
                  <c:v>1.3333333333333333</c:v>
                </c:pt>
                <c:pt idx="3">
                  <c:v>1.3333333333333333</c:v>
                </c:pt>
                <c:pt idx="4">
                  <c:v>0.88888888888888884</c:v>
                </c:pt>
                <c:pt idx="5">
                  <c:v>0.88888888888888884</c:v>
                </c:pt>
                <c:pt idx="6">
                  <c:v>0.66666666666666663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4B-4183-AC49-5C9D7F5956EC}"/>
            </c:ext>
          </c:extLst>
        </c:ser>
        <c:ser>
          <c:idx val="2"/>
          <c:order val="2"/>
          <c:tx>
            <c:strRef>
              <c:f>Sheet1!$H$47</c:f>
              <c:strCache>
                <c:ptCount val="1"/>
                <c:pt idx="0">
                  <c:v>Staton-3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Sheet1!$I$47:$O$47</c:f>
              <c:numCache>
                <c:formatCode>General</c:formatCode>
                <c:ptCount val="7"/>
                <c:pt idx="0">
                  <c:v>1.6</c:v>
                </c:pt>
                <c:pt idx="1">
                  <c:v>1.6</c:v>
                </c:pt>
                <c:pt idx="2">
                  <c:v>1.6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4B-4183-AC49-5C9D7F595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357375"/>
        <c:axId val="270528095"/>
      </c:lineChart>
      <c:catAx>
        <c:axId val="21063573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528095"/>
        <c:crosses val="autoZero"/>
        <c:auto val="1"/>
        <c:lblAlgn val="ctr"/>
        <c:lblOffset val="100"/>
        <c:noMultiLvlLbl val="0"/>
      </c:catAx>
      <c:valAx>
        <c:axId val="270528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6357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Sheet1!$H$41</c:f>
              <c:strCache>
                <c:ptCount val="1"/>
                <c:pt idx="0">
                  <c:v>Staton-1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Sheet1!$I$41:$O$41</c:f>
              <c:numCache>
                <c:formatCode>General</c:formatCode>
                <c:ptCount val="7"/>
                <c:pt idx="0">
                  <c:v>0.75</c:v>
                </c:pt>
                <c:pt idx="1">
                  <c:v>1</c:v>
                </c:pt>
                <c:pt idx="2">
                  <c:v>0.625</c:v>
                </c:pt>
                <c:pt idx="3">
                  <c:v>0.75</c:v>
                </c:pt>
                <c:pt idx="4">
                  <c:v>1</c:v>
                </c:pt>
                <c:pt idx="5">
                  <c:v>0.75</c:v>
                </c:pt>
                <c:pt idx="6">
                  <c:v>0.83333333333333337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1E-47BC-A641-BBBC866D59C2}"/>
            </c:ext>
          </c:extLst>
        </c:ser>
        <c:ser>
          <c:idx val="1"/>
          <c:order val="1"/>
          <c:tx>
            <c:strRef>
              <c:f>Sheet1!$H$42</c:f>
              <c:strCache>
                <c:ptCount val="1"/>
                <c:pt idx="0">
                  <c:v>Staton-2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Sheet1!$I$42:$O$42</c:f>
              <c:numCache>
                <c:formatCode>General</c:formatCode>
                <c:ptCount val="7"/>
                <c:pt idx="0">
                  <c:v>1</c:v>
                </c:pt>
                <c:pt idx="1">
                  <c:v>0.66666666666666663</c:v>
                </c:pt>
                <c:pt idx="2">
                  <c:v>0.83333333333333337</c:v>
                </c:pt>
                <c:pt idx="3">
                  <c:v>1</c:v>
                </c:pt>
                <c:pt idx="4">
                  <c:v>0.88888888888888884</c:v>
                </c:pt>
                <c:pt idx="5">
                  <c:v>1</c:v>
                </c:pt>
                <c:pt idx="6">
                  <c:v>0.83333333333333337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1E-47BC-A641-BBBC866D59C2}"/>
            </c:ext>
          </c:extLst>
        </c:ser>
        <c:ser>
          <c:idx val="2"/>
          <c:order val="2"/>
          <c:tx>
            <c:strRef>
              <c:f>Sheet1!$H$43</c:f>
              <c:strCache>
                <c:ptCount val="1"/>
                <c:pt idx="0">
                  <c:v>Staton-3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Sheet1!$I$43:$O$43</c:f>
              <c:numCache>
                <c:formatCode>General</c:formatCode>
                <c:ptCount val="7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  <c:pt idx="3">
                  <c:v>0.6</c:v>
                </c:pt>
                <c:pt idx="4">
                  <c:v>0.8</c:v>
                </c:pt>
                <c:pt idx="5">
                  <c:v>0.9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1E-47BC-A641-BBBC866D5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79903"/>
        <c:axId val="201299103"/>
      </c:lineChart>
      <c:catAx>
        <c:axId val="2030799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299103"/>
        <c:crosses val="autoZero"/>
        <c:auto val="1"/>
        <c:lblAlgn val="ctr"/>
        <c:lblOffset val="100"/>
        <c:noMultiLvlLbl val="0"/>
      </c:catAx>
      <c:valAx>
        <c:axId val="20129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79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604838</xdr:colOff>
      <xdr:row>34</xdr:row>
      <xdr:rowOff>164306</xdr:rowOff>
    </xdr:from>
    <xdr:to>
      <xdr:col>26</xdr:col>
      <xdr:colOff>300038</xdr:colOff>
      <xdr:row>49</xdr:row>
      <xdr:rowOff>40481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F91B80-7853-4F0E-A9EB-C1EF3CDFF4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47624</xdr:colOff>
      <xdr:row>33</xdr:row>
      <xdr:rowOff>76199</xdr:rowOff>
    </xdr:from>
    <xdr:to>
      <xdr:col>34</xdr:col>
      <xdr:colOff>350043</xdr:colOff>
      <xdr:row>47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BF364C-5901-4B5F-8F4E-49F312158F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159544</xdr:colOff>
      <xdr:row>15</xdr:row>
      <xdr:rowOff>61913</xdr:rowOff>
    </xdr:from>
    <xdr:to>
      <xdr:col>31</xdr:col>
      <xdr:colOff>464344</xdr:colOff>
      <xdr:row>30</xdr:row>
      <xdr:rowOff>100013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C9A4817-6CAA-4AB5-B3AD-9B642AF572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A72DB-AE61-4252-8A05-3767CA824340}">
  <dimension ref="B2:R47"/>
  <sheetViews>
    <sheetView tabSelected="1" topLeftCell="A11" zoomScale="80" zoomScaleNormal="80" workbookViewId="0">
      <selection activeCell="O34" sqref="O34"/>
    </sheetView>
  </sheetViews>
  <sheetFormatPr defaultRowHeight="15" x14ac:dyDescent="0.25"/>
  <cols>
    <col min="8" max="8" width="21.42578125" bestFit="1" customWidth="1"/>
    <col min="16" max="16" width="3.140625" customWidth="1"/>
    <col min="17" max="17" width="11.7109375" customWidth="1"/>
    <col min="18" max="18" width="12.7109375" customWidth="1"/>
  </cols>
  <sheetData>
    <row r="2" spans="2:11" ht="15.75" x14ac:dyDescent="0.25">
      <c r="B2" s="4"/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2:11" ht="15.75" x14ac:dyDescent="0.25">
      <c r="B3" s="4" t="s">
        <v>0</v>
      </c>
      <c r="C3" s="5">
        <v>8</v>
      </c>
      <c r="D3" s="5">
        <v>3</v>
      </c>
      <c r="E3" s="5">
        <f>D3*C3</f>
        <v>24</v>
      </c>
      <c r="F3" s="5">
        <v>19</v>
      </c>
      <c r="G3" s="5">
        <f>F3/E3</f>
        <v>0.79166666666666663</v>
      </c>
    </row>
    <row r="4" spans="2:11" ht="15.75" x14ac:dyDescent="0.25">
      <c r="B4" s="4" t="s">
        <v>1</v>
      </c>
      <c r="C4" s="5">
        <v>6</v>
      </c>
      <c r="D4" s="5">
        <v>4</v>
      </c>
      <c r="E4" s="5">
        <f t="shared" ref="E4:E5" si="0">D4*C4</f>
        <v>24</v>
      </c>
      <c r="F4" s="5">
        <v>19</v>
      </c>
      <c r="G4" s="5">
        <f t="shared" ref="G4:G5" si="1">F4/E4</f>
        <v>0.79166666666666663</v>
      </c>
    </row>
    <row r="5" spans="2:11" ht="15.75" x14ac:dyDescent="0.25">
      <c r="B5" s="4" t="s">
        <v>2</v>
      </c>
      <c r="C5" s="5">
        <v>10</v>
      </c>
      <c r="D5" s="5">
        <v>2</v>
      </c>
      <c r="E5" s="5">
        <f t="shared" si="0"/>
        <v>20</v>
      </c>
      <c r="F5" s="5">
        <v>19</v>
      </c>
      <c r="G5" s="5">
        <f t="shared" si="1"/>
        <v>0.95</v>
      </c>
    </row>
    <row r="8" spans="2:11" x14ac:dyDescent="0.25">
      <c r="C8" s="1">
        <v>24</v>
      </c>
    </row>
    <row r="9" spans="2:11" x14ac:dyDescent="0.25">
      <c r="C9">
        <f>$C$8/C3</f>
        <v>3</v>
      </c>
    </row>
    <row r="10" spans="2:11" x14ac:dyDescent="0.25">
      <c r="C10">
        <f t="shared" ref="C10:C11" si="2">$C$8/C4</f>
        <v>4</v>
      </c>
    </row>
    <row r="11" spans="2:11" x14ac:dyDescent="0.25">
      <c r="C11">
        <f t="shared" si="2"/>
        <v>2.4</v>
      </c>
    </row>
    <row r="12" spans="2:11" x14ac:dyDescent="0.25">
      <c r="C12">
        <f>SUM(C9:C11)</f>
        <v>9.4</v>
      </c>
    </row>
    <row r="13" spans="2:11" x14ac:dyDescent="0.25">
      <c r="C13">
        <f>19*C12</f>
        <v>178.6</v>
      </c>
      <c r="K13">
        <f>100000/9150</f>
        <v>10.928961748633879</v>
      </c>
    </row>
    <row r="14" spans="2:11" x14ac:dyDescent="0.25">
      <c r="C14">
        <f>C13/24</f>
        <v>7.4416666666666664</v>
      </c>
    </row>
    <row r="15" spans="2:11" x14ac:dyDescent="0.25">
      <c r="C15">
        <f>C14/8</f>
        <v>0.9302083333333333</v>
      </c>
    </row>
    <row r="18" spans="8:18" x14ac:dyDescent="0.25">
      <c r="M18">
        <f>150*K19</f>
        <v>825</v>
      </c>
    </row>
    <row r="19" spans="8:18" x14ac:dyDescent="0.25">
      <c r="K19">
        <v>5.5</v>
      </c>
      <c r="N19">
        <f>16*650</f>
        <v>10400</v>
      </c>
    </row>
    <row r="20" spans="8:18" x14ac:dyDescent="0.25">
      <c r="J20">
        <v>8</v>
      </c>
      <c r="K20">
        <f>$K$19/J20</f>
        <v>0.6875</v>
      </c>
      <c r="N20">
        <f>N19-M18</f>
        <v>9575</v>
      </c>
    </row>
    <row r="21" spans="8:18" x14ac:dyDescent="0.25">
      <c r="J21">
        <v>6</v>
      </c>
      <c r="K21">
        <f t="shared" ref="K21:K22" si="3">$K$19/J21</f>
        <v>0.91666666666666663</v>
      </c>
      <c r="N21">
        <f>100000/N20</f>
        <v>10.443864229765014</v>
      </c>
    </row>
    <row r="22" spans="8:18" x14ac:dyDescent="0.25">
      <c r="J22">
        <v>10</v>
      </c>
      <c r="K22">
        <f t="shared" si="3"/>
        <v>0.55000000000000004</v>
      </c>
    </row>
    <row r="27" spans="8:18" ht="16.5" x14ac:dyDescent="0.3">
      <c r="H27" s="2" t="s">
        <v>13</v>
      </c>
      <c r="J27" s="2"/>
      <c r="K27" s="2"/>
      <c r="L27" s="2"/>
      <c r="M27" s="2"/>
      <c r="N27" s="2"/>
      <c r="O27" s="2"/>
      <c r="P27" s="2"/>
      <c r="Q27" s="2"/>
      <c r="R27" s="2"/>
    </row>
    <row r="28" spans="8:18" ht="16.5" x14ac:dyDescent="0.3">
      <c r="H28" s="2" t="s">
        <v>8</v>
      </c>
      <c r="I28" s="3">
        <v>1</v>
      </c>
      <c r="J28" s="3">
        <v>1</v>
      </c>
      <c r="K28" s="3">
        <v>2</v>
      </c>
      <c r="L28" s="3">
        <v>2</v>
      </c>
      <c r="M28" s="3">
        <v>2</v>
      </c>
      <c r="N28" s="3">
        <v>3</v>
      </c>
      <c r="O28" s="3">
        <v>3</v>
      </c>
      <c r="P28" s="2"/>
      <c r="Q28" s="3">
        <v>3</v>
      </c>
      <c r="R28" s="3">
        <v>3</v>
      </c>
    </row>
    <row r="29" spans="8:18" ht="16.5" x14ac:dyDescent="0.3">
      <c r="H29" s="2" t="s">
        <v>9</v>
      </c>
      <c r="I29" s="3">
        <v>1</v>
      </c>
      <c r="J29" s="3">
        <v>2</v>
      </c>
      <c r="K29" s="3">
        <v>2</v>
      </c>
      <c r="L29" s="3">
        <v>2</v>
      </c>
      <c r="M29" s="3">
        <v>3</v>
      </c>
      <c r="N29" s="3">
        <v>3</v>
      </c>
      <c r="O29" s="3">
        <v>4</v>
      </c>
      <c r="P29" s="2"/>
      <c r="Q29" s="3">
        <v>3</v>
      </c>
      <c r="R29" s="3">
        <v>4</v>
      </c>
    </row>
    <row r="30" spans="8:18" ht="16.5" x14ac:dyDescent="0.3">
      <c r="H30" s="2" t="s">
        <v>10</v>
      </c>
      <c r="I30" s="3">
        <v>1</v>
      </c>
      <c r="J30" s="3">
        <v>1</v>
      </c>
      <c r="K30" s="3">
        <v>1</v>
      </c>
      <c r="L30" s="3">
        <v>2</v>
      </c>
      <c r="M30" s="3">
        <v>2</v>
      </c>
      <c r="N30" s="3">
        <v>2</v>
      </c>
      <c r="O30" s="3">
        <v>2</v>
      </c>
      <c r="P30" s="2"/>
      <c r="Q30" s="3">
        <v>2</v>
      </c>
      <c r="R30" s="3">
        <v>2</v>
      </c>
    </row>
    <row r="31" spans="8:18" ht="16.5" x14ac:dyDescent="0.3">
      <c r="H31" s="2" t="s">
        <v>18</v>
      </c>
      <c r="J31" s="2"/>
      <c r="K31" s="2"/>
      <c r="L31" s="2"/>
      <c r="M31" s="2"/>
      <c r="N31" s="2"/>
      <c r="O31" s="2"/>
      <c r="P31" s="2"/>
      <c r="Q31" s="2"/>
      <c r="R31" s="2"/>
    </row>
    <row r="32" spans="8:18" ht="16.5" x14ac:dyDescent="0.3">
      <c r="H32" s="2" t="s">
        <v>8</v>
      </c>
      <c r="I32" s="3">
        <v>8</v>
      </c>
      <c r="J32" s="10">
        <f t="shared" ref="J32:O34" si="4">$I32*J28</f>
        <v>8</v>
      </c>
      <c r="K32" s="3">
        <f t="shared" si="4"/>
        <v>16</v>
      </c>
      <c r="L32" s="3">
        <f t="shared" si="4"/>
        <v>16</v>
      </c>
      <c r="M32" s="10">
        <f t="shared" si="4"/>
        <v>16</v>
      </c>
      <c r="N32" s="3">
        <f t="shared" si="4"/>
        <v>24</v>
      </c>
      <c r="O32" s="3">
        <f t="shared" si="4"/>
        <v>24</v>
      </c>
      <c r="P32" s="2"/>
      <c r="Q32" s="3">
        <f t="shared" ref="Q32:R34" si="5">$I32*Q28</f>
        <v>24</v>
      </c>
      <c r="R32" s="3">
        <f t="shared" si="5"/>
        <v>24</v>
      </c>
    </row>
    <row r="33" spans="8:18" ht="16.5" x14ac:dyDescent="0.3">
      <c r="H33" s="2" t="s">
        <v>9</v>
      </c>
      <c r="I33" s="10">
        <v>6</v>
      </c>
      <c r="J33" s="3">
        <f t="shared" si="4"/>
        <v>12</v>
      </c>
      <c r="K33" s="3">
        <f t="shared" si="4"/>
        <v>12</v>
      </c>
      <c r="L33" s="10">
        <f t="shared" si="4"/>
        <v>12</v>
      </c>
      <c r="M33" s="3">
        <f t="shared" si="4"/>
        <v>18</v>
      </c>
      <c r="N33" s="10">
        <f t="shared" si="4"/>
        <v>18</v>
      </c>
      <c r="O33" s="3">
        <f t="shared" si="4"/>
        <v>24</v>
      </c>
      <c r="P33" s="2"/>
      <c r="Q33" s="3">
        <f t="shared" si="5"/>
        <v>18</v>
      </c>
      <c r="R33" s="3">
        <f t="shared" si="5"/>
        <v>24</v>
      </c>
    </row>
    <row r="34" spans="8:18" ht="16.5" x14ac:dyDescent="0.3">
      <c r="H34" s="2" t="s">
        <v>10</v>
      </c>
      <c r="I34" s="3">
        <v>10</v>
      </c>
      <c r="J34" s="3">
        <f t="shared" si="4"/>
        <v>10</v>
      </c>
      <c r="K34" s="10">
        <f t="shared" si="4"/>
        <v>10</v>
      </c>
      <c r="L34" s="3">
        <f t="shared" si="4"/>
        <v>20</v>
      </c>
      <c r="M34" s="3">
        <f t="shared" si="4"/>
        <v>20</v>
      </c>
      <c r="N34" s="3">
        <f t="shared" si="4"/>
        <v>20</v>
      </c>
      <c r="O34" s="10">
        <f t="shared" si="4"/>
        <v>20</v>
      </c>
      <c r="P34" s="2"/>
      <c r="Q34" s="3">
        <f t="shared" si="5"/>
        <v>20</v>
      </c>
      <c r="R34" s="3">
        <f t="shared" si="5"/>
        <v>20</v>
      </c>
    </row>
    <row r="35" spans="8:18" ht="16.5" x14ac:dyDescent="0.3">
      <c r="H35" s="2" t="s">
        <v>11</v>
      </c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8:18" ht="16.5" x14ac:dyDescent="0.3">
      <c r="H36" s="2" t="s">
        <v>14</v>
      </c>
      <c r="I36" s="3">
        <f t="shared" ref="I36:O36" si="6">SUM(I28:I30)</f>
        <v>3</v>
      </c>
      <c r="J36" s="3">
        <f t="shared" si="6"/>
        <v>4</v>
      </c>
      <c r="K36" s="3">
        <f t="shared" si="6"/>
        <v>5</v>
      </c>
      <c r="L36" s="3">
        <f t="shared" si="6"/>
        <v>6</v>
      </c>
      <c r="M36" s="3">
        <f t="shared" si="6"/>
        <v>7</v>
      </c>
      <c r="N36" s="3">
        <f t="shared" si="6"/>
        <v>8</v>
      </c>
      <c r="O36" s="3">
        <f t="shared" si="6"/>
        <v>9</v>
      </c>
      <c r="P36" s="3"/>
      <c r="Q36" s="3">
        <f>SUM(Q28:Q30)</f>
        <v>8</v>
      </c>
      <c r="R36" s="3">
        <f>SUM(R28:R30)</f>
        <v>9</v>
      </c>
    </row>
    <row r="37" spans="8:18" ht="16.5" x14ac:dyDescent="0.3">
      <c r="H37" s="2" t="s">
        <v>11</v>
      </c>
      <c r="I37" s="3">
        <f t="shared" ref="I37:O37" si="7">MIN(I32:I34)</f>
        <v>6</v>
      </c>
      <c r="J37" s="3">
        <f t="shared" si="7"/>
        <v>8</v>
      </c>
      <c r="K37" s="3">
        <f t="shared" si="7"/>
        <v>10</v>
      </c>
      <c r="L37" s="3">
        <f t="shared" si="7"/>
        <v>12</v>
      </c>
      <c r="M37" s="3">
        <f t="shared" si="7"/>
        <v>16</v>
      </c>
      <c r="N37" s="3">
        <f t="shared" si="7"/>
        <v>18</v>
      </c>
      <c r="O37" s="3">
        <f t="shared" si="7"/>
        <v>20</v>
      </c>
      <c r="P37" s="3"/>
      <c r="Q37" s="3">
        <f>MIN(Q32:Q34)</f>
        <v>18</v>
      </c>
      <c r="R37" s="3">
        <f>MIN(R32:R34)</f>
        <v>20</v>
      </c>
    </row>
    <row r="38" spans="8:18" ht="16.5" x14ac:dyDescent="0.3">
      <c r="H38" s="2" t="s">
        <v>15</v>
      </c>
      <c r="I38" s="3">
        <v>16</v>
      </c>
      <c r="J38" s="3">
        <v>16</v>
      </c>
      <c r="K38" s="3">
        <v>16</v>
      </c>
      <c r="L38" s="3">
        <v>16</v>
      </c>
      <c r="M38" s="3">
        <v>16</v>
      </c>
      <c r="N38" s="3">
        <v>16</v>
      </c>
      <c r="O38" s="3">
        <v>16</v>
      </c>
      <c r="P38" s="3"/>
      <c r="Q38" s="3">
        <v>16</v>
      </c>
      <c r="R38" s="3">
        <v>16</v>
      </c>
    </row>
    <row r="39" spans="8:18" ht="16.5" x14ac:dyDescent="0.3">
      <c r="H39" s="2" t="s">
        <v>17</v>
      </c>
      <c r="I39" s="8">
        <f>I38/I37</f>
        <v>2.6666666666666665</v>
      </c>
      <c r="J39" s="8">
        <f t="shared" ref="J39:L39" si="8">J38/J37</f>
        <v>2</v>
      </c>
      <c r="K39" s="8">
        <f t="shared" si="8"/>
        <v>1.6</v>
      </c>
      <c r="L39" s="8">
        <f t="shared" si="8"/>
        <v>1.3333333333333333</v>
      </c>
      <c r="M39" s="3">
        <f>M38/M37</f>
        <v>1</v>
      </c>
      <c r="N39" s="9">
        <f t="shared" ref="N39" si="9">N38/N37</f>
        <v>0.88888888888888884</v>
      </c>
      <c r="O39" s="9">
        <f t="shared" ref="O39" si="10">O38/O37</f>
        <v>0.8</v>
      </c>
      <c r="P39" s="3"/>
      <c r="Q39" s="6">
        <f t="shared" ref="Q39" si="11">Q38/Q37</f>
        <v>0.88888888888888884</v>
      </c>
      <c r="R39" s="6">
        <f t="shared" ref="R39" si="12">R38/R37</f>
        <v>0.8</v>
      </c>
    </row>
    <row r="40" spans="8:18" ht="16.5" x14ac:dyDescent="0.3">
      <c r="H40" s="2" t="s">
        <v>19</v>
      </c>
      <c r="J40" s="2"/>
      <c r="K40" s="2"/>
      <c r="L40" s="2"/>
      <c r="M40" s="2"/>
      <c r="N40" s="2"/>
      <c r="O40" s="2"/>
      <c r="P40" s="2"/>
      <c r="Q40" s="7" t="s">
        <v>16</v>
      </c>
      <c r="R40" s="6"/>
    </row>
    <row r="41" spans="8:18" ht="16.5" x14ac:dyDescent="0.3">
      <c r="H41" s="2" t="s">
        <v>8</v>
      </c>
      <c r="I41" s="3">
        <f t="shared" ref="I41:O43" si="13">I$37/I32</f>
        <v>0.75</v>
      </c>
      <c r="J41" s="3">
        <f t="shared" si="13"/>
        <v>1</v>
      </c>
      <c r="K41" s="3">
        <f t="shared" si="13"/>
        <v>0.625</v>
      </c>
      <c r="L41" s="3">
        <f t="shared" si="13"/>
        <v>0.75</v>
      </c>
      <c r="M41" s="3">
        <f t="shared" si="13"/>
        <v>1</v>
      </c>
      <c r="N41" s="3">
        <f t="shared" si="13"/>
        <v>0.75</v>
      </c>
      <c r="O41" s="3">
        <f t="shared" si="13"/>
        <v>0.83333333333333337</v>
      </c>
      <c r="P41" s="3"/>
      <c r="Q41" s="6">
        <f>$Q$38/Q32</f>
        <v>0.66666666666666663</v>
      </c>
      <c r="R41" s="6">
        <f>$R$38/R32</f>
        <v>0.66666666666666663</v>
      </c>
    </row>
    <row r="42" spans="8:18" ht="16.5" x14ac:dyDescent="0.3">
      <c r="H42" s="2" t="s">
        <v>9</v>
      </c>
      <c r="I42" s="3">
        <f t="shared" si="13"/>
        <v>1</v>
      </c>
      <c r="J42" s="3">
        <f t="shared" si="13"/>
        <v>0.66666666666666663</v>
      </c>
      <c r="K42" s="3">
        <f t="shared" si="13"/>
        <v>0.83333333333333337</v>
      </c>
      <c r="L42" s="3">
        <f t="shared" si="13"/>
        <v>1</v>
      </c>
      <c r="M42" s="3">
        <f t="shared" si="13"/>
        <v>0.88888888888888884</v>
      </c>
      <c r="N42" s="3">
        <f t="shared" si="13"/>
        <v>1</v>
      </c>
      <c r="O42" s="3">
        <f t="shared" si="13"/>
        <v>0.83333333333333337</v>
      </c>
      <c r="P42" s="3"/>
      <c r="Q42" s="6">
        <f t="shared" ref="Q42" si="14">$Q$38/Q33</f>
        <v>0.88888888888888884</v>
      </c>
      <c r="R42" s="6">
        <f t="shared" ref="R42:R43" si="15">$R$38/R33</f>
        <v>0.66666666666666663</v>
      </c>
    </row>
    <row r="43" spans="8:18" ht="16.5" x14ac:dyDescent="0.3">
      <c r="H43" s="2" t="s">
        <v>10</v>
      </c>
      <c r="I43" s="3">
        <f t="shared" si="13"/>
        <v>0.6</v>
      </c>
      <c r="J43" s="3">
        <f t="shared" si="13"/>
        <v>0.8</v>
      </c>
      <c r="K43" s="3">
        <f t="shared" si="13"/>
        <v>1</v>
      </c>
      <c r="L43" s="3">
        <f t="shared" si="13"/>
        <v>0.6</v>
      </c>
      <c r="M43" s="3">
        <f t="shared" si="13"/>
        <v>0.8</v>
      </c>
      <c r="N43" s="3">
        <f t="shared" si="13"/>
        <v>0.9</v>
      </c>
      <c r="O43" s="3">
        <f t="shared" si="13"/>
        <v>1</v>
      </c>
      <c r="P43" s="3"/>
      <c r="Q43" s="6">
        <f>$Q$38/Q34</f>
        <v>0.8</v>
      </c>
      <c r="R43" s="6">
        <f t="shared" si="15"/>
        <v>0.8</v>
      </c>
    </row>
    <row r="44" spans="8:18" x14ac:dyDescent="0.25">
      <c r="I44" t="s">
        <v>12</v>
      </c>
    </row>
    <row r="45" spans="8:18" x14ac:dyDescent="0.25">
      <c r="H45" t="s">
        <v>8</v>
      </c>
      <c r="I45">
        <f t="shared" ref="I45:O47" si="16">16/I32</f>
        <v>2</v>
      </c>
      <c r="J45">
        <f t="shared" si="16"/>
        <v>2</v>
      </c>
      <c r="K45">
        <f t="shared" si="16"/>
        <v>1</v>
      </c>
      <c r="L45">
        <f t="shared" si="16"/>
        <v>1</v>
      </c>
      <c r="M45">
        <f t="shared" si="16"/>
        <v>1</v>
      </c>
      <c r="N45">
        <f t="shared" si="16"/>
        <v>0.66666666666666663</v>
      </c>
      <c r="O45">
        <f t="shared" si="16"/>
        <v>0.66666666666666663</v>
      </c>
    </row>
    <row r="46" spans="8:18" x14ac:dyDescent="0.25">
      <c r="H46" t="s">
        <v>9</v>
      </c>
      <c r="I46">
        <f t="shared" si="16"/>
        <v>2.6666666666666665</v>
      </c>
      <c r="J46">
        <f t="shared" si="16"/>
        <v>1.3333333333333333</v>
      </c>
      <c r="K46">
        <f t="shared" si="16"/>
        <v>1.3333333333333333</v>
      </c>
      <c r="L46">
        <f t="shared" si="16"/>
        <v>1.3333333333333333</v>
      </c>
      <c r="M46">
        <f t="shared" si="16"/>
        <v>0.88888888888888884</v>
      </c>
      <c r="N46">
        <f t="shared" si="16"/>
        <v>0.88888888888888884</v>
      </c>
      <c r="O46">
        <f t="shared" si="16"/>
        <v>0.66666666666666663</v>
      </c>
    </row>
    <row r="47" spans="8:18" x14ac:dyDescent="0.25">
      <c r="H47" t="s">
        <v>10</v>
      </c>
      <c r="I47">
        <f t="shared" si="16"/>
        <v>1.6</v>
      </c>
      <c r="J47">
        <f t="shared" si="16"/>
        <v>1.6</v>
      </c>
      <c r="K47">
        <f t="shared" si="16"/>
        <v>1.6</v>
      </c>
      <c r="L47">
        <f t="shared" si="16"/>
        <v>0.8</v>
      </c>
      <c r="M47">
        <f t="shared" si="16"/>
        <v>0.8</v>
      </c>
      <c r="N47">
        <f t="shared" si="16"/>
        <v>0.8</v>
      </c>
      <c r="O47">
        <f t="shared" si="16"/>
        <v>0.8</v>
      </c>
    </row>
  </sheetData>
  <phoneticPr fontId="3" type="noConversion"/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2020-11-26T18:06:51Z</dcterms:created>
  <dcterms:modified xsi:type="dcterms:W3CDTF">2021-02-16T19:45:32Z</dcterms:modified>
</cp:coreProperties>
</file>