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0" yWindow="0" windowWidth="18640" windowHeight="11360" tabRatio="738" activeTab="4"/>
  </bookViews>
  <sheets>
    <sheet name="remapped" sheetId="1" r:id="rId1"/>
    <sheet name="2012-13" sheetId="2" r:id="rId2"/>
    <sheet name="2013-14" sheetId="3" r:id="rId3"/>
    <sheet name="2014-15" sheetId="4" r:id="rId4"/>
    <sheet name="2015-16" sheetId="5" r:id="rId5"/>
  </sheets>
  <definedNames>
    <definedName name="_xlnm.Print_Area" localSheetId="0">'remapped'!$A$1:$J$64</definedName>
  </definedNames>
  <calcPr fullCalcOnLoad="1"/>
</workbook>
</file>

<file path=xl/sharedStrings.xml><?xml version="1.0" encoding="utf-8"?>
<sst xmlns="http://schemas.openxmlformats.org/spreadsheetml/2006/main" count="372" uniqueCount="100">
  <si>
    <t>University Scholarships</t>
  </si>
  <si>
    <t>Sources of Revenue</t>
  </si>
  <si>
    <t>Projected A. S. Fee Revenue</t>
  </si>
  <si>
    <t>Non-Fee Revenue</t>
  </si>
  <si>
    <t>Accounting Office</t>
  </si>
  <si>
    <t>Interest Income</t>
  </si>
  <si>
    <t>Children's Center</t>
  </si>
  <si>
    <t>Recycling</t>
  </si>
  <si>
    <t>Ticket Office</t>
  </si>
  <si>
    <t>Total Revenue</t>
  </si>
  <si>
    <t>Programs and Reserves</t>
  </si>
  <si>
    <t>Total Budget</t>
  </si>
  <si>
    <t>Revenue</t>
  </si>
  <si>
    <t>Net Allocation</t>
  </si>
  <si>
    <t>Student Organizations</t>
  </si>
  <si>
    <t>Other Clubs and Organizations</t>
  </si>
  <si>
    <t>MIC Funding</t>
  </si>
  <si>
    <t>Athletics Scholarships</t>
  </si>
  <si>
    <t>Academic Related Reserves</t>
  </si>
  <si>
    <t>Instructionally Related Activities</t>
  </si>
  <si>
    <t xml:space="preserve">Other  </t>
  </si>
  <si>
    <t>A.S. Government</t>
  </si>
  <si>
    <t>A.S Programs and Services</t>
  </si>
  <si>
    <t>Transportation Subsidy</t>
  </si>
  <si>
    <t>A.S. Support</t>
  </si>
  <si>
    <t>Total Programs and Reserves:</t>
  </si>
  <si>
    <t>Big Show</t>
  </si>
  <si>
    <t>A.S. Spirit Funds</t>
  </si>
  <si>
    <t>Community Action Funding</t>
  </si>
  <si>
    <t>Rec Sports -- Outdoors</t>
  </si>
  <si>
    <t>11-12</t>
  </si>
  <si>
    <t>Net Fee</t>
  </si>
  <si>
    <t>Rec Sports -- Sports Clubs</t>
  </si>
  <si>
    <t>Recycling/Sustainability Center</t>
  </si>
  <si>
    <t>Ongoing A.S. Programs and Services</t>
  </si>
  <si>
    <t>University Programs</t>
  </si>
  <si>
    <t>2011-12 vs 2012-13 CSUN ASSOCIATED STUDENTS ANNUAL BUDGET OVERVIEW</t>
  </si>
  <si>
    <t>2011-2012</t>
  </si>
  <si>
    <t>12-13</t>
  </si>
  <si>
    <t xml:space="preserve">Summer 2011 </t>
  </si>
  <si>
    <t>Fall 2011  = 33000 x $82</t>
  </si>
  <si>
    <t>Spring 2012 = 33000 x $82</t>
  </si>
  <si>
    <t>Student Health Insurance</t>
  </si>
  <si>
    <t>Details</t>
  </si>
  <si>
    <t>To President Hellenbrand April 26, 2012</t>
  </si>
  <si>
    <t>Total</t>
  </si>
  <si>
    <t>Sub total</t>
  </si>
  <si>
    <t>A.S. Government net allocation</t>
  </si>
  <si>
    <t>AS programs &amp; services</t>
  </si>
  <si>
    <t>AS support</t>
  </si>
  <si>
    <t>Total Check</t>
  </si>
  <si>
    <t>Delta</t>
  </si>
  <si>
    <t>Notes:</t>
  </si>
  <si>
    <t>Variance in Children's Center due to change in reporting procedures</t>
  </si>
  <si>
    <t>parent fees.</t>
  </si>
  <si>
    <t>and availability of additional financial data such as grants,</t>
  </si>
  <si>
    <t>AS fee revenue is isolated due to emphasis on this revenue stream in</t>
  </si>
  <si>
    <t>funding operations and clubs.</t>
  </si>
  <si>
    <t>13-14</t>
  </si>
  <si>
    <t>Fall 2013  = 34000 x $86</t>
  </si>
  <si>
    <t>Spring 2014 = 34000 x $86</t>
  </si>
  <si>
    <t>Summer 2013 = 5,500 x $50</t>
  </si>
  <si>
    <t>revenue)</t>
  </si>
  <si>
    <t xml:space="preserve">(excluding non-fee </t>
  </si>
  <si>
    <t>Fall 2014  = 36000 x $88</t>
  </si>
  <si>
    <t>Spring 2015 = 34000 x $88</t>
  </si>
  <si>
    <t>14-15</t>
  </si>
  <si>
    <t>2013-14 vs 2014-15 CSUN ASSOCIATED STUDENTS ANNUAL BUDGET OVERVIEW</t>
  </si>
  <si>
    <t>Summer 2014 = 5,500 x $52</t>
  </si>
  <si>
    <t>2012-13 vs 2013-14 CSUN ASSOCIATED STUDENTS ANNUAL BUDGET OVERVIEW</t>
  </si>
  <si>
    <t>Summer 2012 = 4,000 X $49</t>
  </si>
  <si>
    <t>Fall 2012  = 34000 x $84</t>
  </si>
  <si>
    <t>Spring 2013 = 34000 x $84</t>
  </si>
  <si>
    <t>Carryforward Revenue 12-13</t>
  </si>
  <si>
    <t>in funding operations and clubs.</t>
  </si>
  <si>
    <t xml:space="preserve">AS fee revenue is isolated due to emphasis on this revenue stream </t>
  </si>
  <si>
    <t>(excluding non-</t>
  </si>
  <si>
    <t>fee revenue)</t>
  </si>
  <si>
    <t>Variance in Children's Center due to expiration of CCAMPIS grant.</t>
  </si>
  <si>
    <t>Balanced budget this year - no carryforward of revenue required</t>
  </si>
  <si>
    <t>Fall enrollment projected at 36,000 for Fall 2014, a 2000 student change.</t>
  </si>
  <si>
    <t>allocation of costs.</t>
  </si>
  <si>
    <t xml:space="preserve">A.S. Support cost is shown within the other groupings to show proper </t>
  </si>
  <si>
    <t>2014-15 vs 2015-16 CSUN ASSOCIATED STUDENTS ANNUAL BUDGET OVERVIEW</t>
  </si>
  <si>
    <t>15-16</t>
  </si>
  <si>
    <t>Summer 2015 = 6,500 x $53</t>
  </si>
  <si>
    <t>Unassigned Contingency</t>
  </si>
  <si>
    <t>Sub-total</t>
  </si>
  <si>
    <t>Fall 2015  = 38,250 x $90</t>
  </si>
  <si>
    <t>Spring 2016 = 38,250 x $90</t>
  </si>
  <si>
    <t>Spring 2015 = 34,000 x $88</t>
  </si>
  <si>
    <t>Fall 2014  = 36,000 x $88</t>
  </si>
  <si>
    <t>Sustainability Center</t>
  </si>
  <si>
    <t>Spirit Fund</t>
  </si>
  <si>
    <t>Productions</t>
  </si>
  <si>
    <t>Student Travel and Academic Research</t>
  </si>
  <si>
    <t>not budgeted</t>
  </si>
  <si>
    <t>14-15 Actuals</t>
  </si>
  <si>
    <t>(projected)</t>
  </si>
  <si>
    <t>Budget Change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</si>
</sst>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_(&quot;$&quot;* #,##0.0_);_(&quot;$&quot;* \(#,##0.0\);_(&quot;$&quot;* &quot;-&quot;??_);_(@_)"/>
    <numFmt numFmtId="175" formatCode="_(* #,##0_);_(* \(#,##0\);_(* &quot;-&quot;??_);_(@_)"/>
    <numFmt numFmtId="176" formatCode="_(* #,##0.0_);_(* \(#,##0.0\);_(* &quot;-&quot;??_);_(@_)"/>
    <numFmt numFmtId="177" formatCode="#,##0.0"/>
    <numFmt numFmtId="178" formatCode="#,##0.000"/>
    <numFmt numFmtId="179" formatCode="_(* #,##0.000_);_(* \(#,##0.000\);_(* &quot;-&quot;??_);_(@_)"/>
    <numFmt numFmtId="180" formatCode="_(* #,##0.0000_);_(* \(#,##0.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u val="single"/>
      <sz val="11"/>
      <color indexed="36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6"/>
      <color indexed="8"/>
      <name val="Arial"/>
      <family val="2"/>
    </font>
    <font>
      <sz val="9"/>
      <color indexed="55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71" fontId="5" fillId="0" borderId="15" xfId="42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3" fontId="11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7" xfId="0" applyFont="1" applyFill="1" applyBorder="1" applyAlignment="1" quotePrefix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7" fillId="33" borderId="0" xfId="0" applyFont="1" applyFill="1" applyBorder="1" applyAlignment="1">
      <alignment horizontal="right"/>
    </xf>
    <xf numFmtId="175" fontId="7" fillId="0" borderId="0" xfId="42" applyNumberFormat="1" applyFont="1" applyFill="1" applyBorder="1" applyAlignment="1">
      <alignment horizontal="right" indent="1"/>
    </xf>
    <xf numFmtId="0" fontId="7" fillId="0" borderId="12" xfId="0" applyFont="1" applyBorder="1" applyAlignment="1">
      <alignment/>
    </xf>
    <xf numFmtId="175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175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5" fontId="7" fillId="0" borderId="0" xfId="42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3" fontId="10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right"/>
    </xf>
    <xf numFmtId="175" fontId="7" fillId="33" borderId="17" xfId="42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 wrapText="1"/>
    </xf>
    <xf numFmtId="0" fontId="11" fillId="0" borderId="12" xfId="0" applyFont="1" applyBorder="1" applyAlignment="1">
      <alignment horizontal="right"/>
    </xf>
    <xf numFmtId="0" fontId="9" fillId="33" borderId="0" xfId="0" applyFont="1" applyFill="1" applyBorder="1" applyAlignment="1">
      <alignment/>
    </xf>
    <xf numFmtId="175" fontId="11" fillId="0" borderId="12" xfId="42" applyNumberFormat="1" applyFont="1" applyBorder="1" applyAlignment="1">
      <alignment horizontal="right"/>
    </xf>
    <xf numFmtId="175" fontId="7" fillId="33" borderId="0" xfId="0" applyNumberFormat="1" applyFont="1" applyFill="1" applyBorder="1" applyAlignment="1">
      <alignment/>
    </xf>
    <xf numFmtId="175" fontId="11" fillId="0" borderId="0" xfId="42" applyNumberFormat="1" applyFont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175" fontId="11" fillId="0" borderId="10" xfId="42" applyNumberFormat="1" applyFont="1" applyBorder="1" applyAlignment="1">
      <alignment horizontal="right"/>
    </xf>
    <xf numFmtId="175" fontId="11" fillId="0" borderId="11" xfId="42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175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right"/>
    </xf>
    <xf numFmtId="175" fontId="7" fillId="0" borderId="12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 horizontal="right"/>
    </xf>
    <xf numFmtId="175" fontId="11" fillId="0" borderId="12" xfId="0" applyNumberFormat="1" applyFont="1" applyFill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11" fillId="0" borderId="12" xfId="0" applyNumberFormat="1" applyFont="1" applyFill="1" applyBorder="1" applyAlignment="1">
      <alignment/>
    </xf>
    <xf numFmtId="0" fontId="7" fillId="0" borderId="18" xfId="0" applyFont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75" fontId="7" fillId="0" borderId="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175" fontId="11" fillId="0" borderId="19" xfId="42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75" fontId="7" fillId="0" borderId="12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11" fillId="0" borderId="17" xfId="0" applyNumberFormat="1" applyFont="1" applyFill="1" applyBorder="1" applyAlignment="1">
      <alignment/>
    </xf>
    <xf numFmtId="175" fontId="11" fillId="0" borderId="17" xfId="0" applyNumberFormat="1" applyFont="1" applyBorder="1" applyAlignment="1">
      <alignment/>
    </xf>
    <xf numFmtId="175" fontId="11" fillId="0" borderId="20" xfId="42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3" fontId="11" fillId="0" borderId="12" xfId="0" applyNumberFormat="1" applyFont="1" applyFill="1" applyBorder="1" applyAlignment="1">
      <alignment horizontal="left"/>
    </xf>
    <xf numFmtId="175" fontId="14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 wrapText="1"/>
    </xf>
    <xf numFmtId="0" fontId="13" fillId="0" borderId="0" xfId="0" applyFont="1" applyFill="1" applyAlignment="1">
      <alignment/>
    </xf>
    <xf numFmtId="3" fontId="5" fillId="34" borderId="18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3" fontId="7" fillId="34" borderId="19" xfId="0" applyNumberFormat="1" applyFont="1" applyFill="1" applyBorder="1" applyAlignment="1">
      <alignment vertical="center"/>
    </xf>
    <xf numFmtId="0" fontId="9" fillId="34" borderId="19" xfId="0" applyFont="1" applyFill="1" applyBorder="1" applyAlignment="1">
      <alignment/>
    </xf>
    <xf numFmtId="0" fontId="7" fillId="34" borderId="19" xfId="0" applyFont="1" applyFill="1" applyBorder="1" applyAlignment="1">
      <alignment horizontal="right"/>
    </xf>
    <xf numFmtId="175" fontId="11" fillId="34" borderId="19" xfId="42" applyNumberFormat="1" applyFont="1" applyFill="1" applyBorder="1" applyAlignment="1">
      <alignment horizontal="right"/>
    </xf>
    <xf numFmtId="3" fontId="11" fillId="34" borderId="19" xfId="0" applyNumberFormat="1" applyFont="1" applyFill="1" applyBorder="1" applyAlignment="1">
      <alignment horizontal="right"/>
    </xf>
    <xf numFmtId="175" fontId="11" fillId="34" borderId="20" xfId="42" applyNumberFormat="1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7" fillId="34" borderId="18" xfId="0" applyFont="1" applyFill="1" applyBorder="1" applyAlignment="1">
      <alignment horizontal="right"/>
    </xf>
    <xf numFmtId="175" fontId="11" fillId="34" borderId="19" xfId="42" applyNumberFormat="1" applyFont="1" applyFill="1" applyBorder="1" applyAlignment="1">
      <alignment/>
    </xf>
    <xf numFmtId="175" fontId="11" fillId="34" borderId="20" xfId="42" applyNumberFormat="1" applyFont="1" applyFill="1" applyBorder="1" applyAlignment="1">
      <alignment/>
    </xf>
    <xf numFmtId="3" fontId="11" fillId="34" borderId="20" xfId="0" applyNumberFormat="1" applyFont="1" applyFill="1" applyBorder="1" applyAlignment="1">
      <alignment horizontal="right"/>
    </xf>
    <xf numFmtId="175" fontId="11" fillId="34" borderId="20" xfId="0" applyNumberFormat="1" applyFont="1" applyFill="1" applyBorder="1" applyAlignment="1">
      <alignment horizontal="right"/>
    </xf>
    <xf numFmtId="3" fontId="11" fillId="34" borderId="19" xfId="42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34" borderId="19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 horizontal="right"/>
    </xf>
    <xf numFmtId="3" fontId="7" fillId="34" borderId="19" xfId="42" applyNumberFormat="1" applyFont="1" applyFill="1" applyBorder="1" applyAlignment="1">
      <alignment/>
    </xf>
    <xf numFmtId="3" fontId="11" fillId="34" borderId="19" xfId="0" applyNumberFormat="1" applyFont="1" applyFill="1" applyBorder="1" applyAlignment="1">
      <alignment/>
    </xf>
    <xf numFmtId="3" fontId="7" fillId="34" borderId="19" xfId="42" applyNumberFormat="1" applyFont="1" applyFill="1" applyBorder="1" applyAlignment="1">
      <alignment vertical="center"/>
    </xf>
    <xf numFmtId="3" fontId="9" fillId="34" borderId="20" xfId="0" applyNumberFormat="1" applyFont="1" applyFill="1" applyBorder="1" applyAlignment="1">
      <alignment/>
    </xf>
    <xf numFmtId="3" fontId="5" fillId="34" borderId="18" xfId="42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right" wrapText="1"/>
    </xf>
    <xf numFmtId="3" fontId="14" fillId="34" borderId="19" xfId="0" applyNumberFormat="1" applyFont="1" applyFill="1" applyBorder="1" applyAlignment="1">
      <alignment horizontal="right"/>
    </xf>
    <xf numFmtId="3" fontId="7" fillId="34" borderId="19" xfId="42" applyNumberFormat="1" applyFont="1" applyFill="1" applyBorder="1" applyAlignment="1">
      <alignment horizontal="right" indent="1"/>
    </xf>
    <xf numFmtId="0" fontId="7" fillId="34" borderId="20" xfId="0" applyFont="1" applyFill="1" applyBorder="1" applyAlignment="1">
      <alignment/>
    </xf>
    <xf numFmtId="0" fontId="5" fillId="34" borderId="20" xfId="0" applyFont="1" applyFill="1" applyBorder="1" applyAlignment="1" quotePrefix="1">
      <alignment horizontal="center"/>
    </xf>
    <xf numFmtId="175" fontId="11" fillId="34" borderId="11" xfId="42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75" fontId="7" fillId="35" borderId="0" xfId="42" applyNumberFormat="1" applyFont="1" applyFill="1" applyBorder="1" applyAlignment="1">
      <alignment horizontal="right"/>
    </xf>
    <xf numFmtId="3" fontId="5" fillId="35" borderId="16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175" fontId="11" fillId="35" borderId="12" xfId="0" applyNumberFormat="1" applyFont="1" applyFill="1" applyBorder="1" applyAlignment="1">
      <alignment/>
    </xf>
    <xf numFmtId="0" fontId="10" fillId="35" borderId="12" xfId="0" applyFont="1" applyFill="1" applyBorder="1" applyAlignment="1">
      <alignment horizontal="right" wrapText="1"/>
    </xf>
    <xf numFmtId="0" fontId="7" fillId="35" borderId="12" xfId="0" applyFont="1" applyFill="1" applyBorder="1" applyAlignment="1">
      <alignment horizontal="right"/>
    </xf>
    <xf numFmtId="3" fontId="11" fillId="35" borderId="12" xfId="0" applyNumberFormat="1" applyFont="1" applyFill="1" applyBorder="1" applyAlignment="1">
      <alignment horizontal="left"/>
    </xf>
    <xf numFmtId="175" fontId="7" fillId="35" borderId="12" xfId="0" applyNumberFormat="1" applyFont="1" applyFill="1" applyBorder="1" applyAlignment="1">
      <alignment horizontal="right"/>
    </xf>
    <xf numFmtId="0" fontId="11" fillId="35" borderId="12" xfId="0" applyFont="1" applyFill="1" applyBorder="1" applyAlignment="1">
      <alignment horizontal="right"/>
    </xf>
    <xf numFmtId="175" fontId="11" fillId="35" borderId="12" xfId="42" applyNumberFormat="1" applyFont="1" applyFill="1" applyBorder="1" applyAlignment="1">
      <alignment horizontal="right"/>
    </xf>
    <xf numFmtId="3" fontId="11" fillId="35" borderId="12" xfId="0" applyNumberFormat="1" applyFont="1" applyFill="1" applyBorder="1" applyAlignment="1">
      <alignment horizontal="right"/>
    </xf>
    <xf numFmtId="175" fontId="11" fillId="35" borderId="12" xfId="0" applyNumberFormat="1" applyFont="1" applyFill="1" applyBorder="1" applyAlignment="1">
      <alignment horizontal="right"/>
    </xf>
    <xf numFmtId="175" fontId="11" fillId="35" borderId="11" xfId="42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15" fillId="34" borderId="18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 quotePrefix="1">
      <alignment horizontal="center"/>
    </xf>
    <xf numFmtId="16" fontId="5" fillId="0" borderId="11" xfId="0" applyNumberFormat="1" applyFont="1" applyFill="1" applyBorder="1" applyAlignment="1" quotePrefix="1">
      <alignment horizontal="center"/>
    </xf>
    <xf numFmtId="16" fontId="5" fillId="0" borderId="10" xfId="0" applyNumberFormat="1" applyFont="1" applyBorder="1" applyAlignment="1" quotePrefix="1">
      <alignment horizontal="center"/>
    </xf>
    <xf numFmtId="3" fontId="16" fillId="0" borderId="17" xfId="0" applyNumberFormat="1" applyFont="1" applyBorder="1" applyAlignment="1">
      <alignment/>
    </xf>
    <xf numFmtId="3" fontId="16" fillId="0" borderId="12" xfId="0" applyNumberFormat="1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34" borderId="19" xfId="0" applyNumberFormat="1" applyFont="1" applyFill="1" applyBorder="1" applyAlignment="1">
      <alignment horizontal="right"/>
    </xf>
    <xf numFmtId="0" fontId="17" fillId="34" borderId="19" xfId="0" applyFont="1" applyFill="1" applyBorder="1" applyAlignment="1">
      <alignment/>
    </xf>
    <xf numFmtId="0" fontId="57" fillId="0" borderId="0" xfId="0" applyFont="1" applyAlignment="1">
      <alignment/>
    </xf>
    <xf numFmtId="3" fontId="18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5" fontId="16" fillId="0" borderId="0" xfId="42" applyNumberFormat="1" applyFont="1" applyAlignment="1">
      <alignment/>
    </xf>
    <xf numFmtId="175" fontId="16" fillId="0" borderId="12" xfId="42" applyNumberFormat="1" applyFont="1" applyBorder="1" applyAlignment="1">
      <alignment/>
    </xf>
    <xf numFmtId="175" fontId="16" fillId="35" borderId="12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5" fontId="11" fillId="34" borderId="12" xfId="42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indent="1"/>
    </xf>
    <xf numFmtId="0" fontId="7" fillId="36" borderId="18" xfId="0" applyFont="1" applyFill="1" applyBorder="1" applyAlignment="1">
      <alignment horizontal="right"/>
    </xf>
    <xf numFmtId="3" fontId="11" fillId="36" borderId="19" xfId="42" applyNumberFormat="1" applyFont="1" applyFill="1" applyBorder="1" applyAlignment="1">
      <alignment/>
    </xf>
    <xf numFmtId="3" fontId="11" fillId="36" borderId="19" xfId="0" applyNumberFormat="1" applyFont="1" applyFill="1" applyBorder="1" applyAlignment="1">
      <alignment horizontal="right"/>
    </xf>
    <xf numFmtId="3" fontId="17" fillId="36" borderId="19" xfId="0" applyNumberFormat="1" applyFont="1" applyFill="1" applyBorder="1" applyAlignment="1">
      <alignment horizontal="right"/>
    </xf>
    <xf numFmtId="175" fontId="7" fillId="36" borderId="19" xfId="42" applyNumberFormat="1" applyFont="1" applyFill="1" applyBorder="1" applyAlignment="1">
      <alignment horizontal="right"/>
    </xf>
    <xf numFmtId="175" fontId="11" fillId="36" borderId="19" xfId="42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3" fontId="11" fillId="36" borderId="20" xfId="0" applyNumberFormat="1" applyFont="1" applyFill="1" applyBorder="1" applyAlignment="1">
      <alignment horizontal="right"/>
    </xf>
    <xf numFmtId="3" fontId="7" fillId="36" borderId="19" xfId="0" applyNumberFormat="1" applyFont="1" applyFill="1" applyBorder="1" applyAlignment="1">
      <alignment/>
    </xf>
    <xf numFmtId="3" fontId="11" fillId="36" borderId="19" xfId="0" applyNumberFormat="1" applyFont="1" applyFill="1" applyBorder="1" applyAlignment="1">
      <alignment/>
    </xf>
    <xf numFmtId="3" fontId="7" fillId="36" borderId="19" xfId="42" applyNumberFormat="1" applyFont="1" applyFill="1" applyBorder="1" applyAlignment="1">
      <alignment vertical="center"/>
    </xf>
    <xf numFmtId="3" fontId="7" fillId="36" borderId="19" xfId="42" applyNumberFormat="1" applyFont="1" applyFill="1" applyBorder="1" applyAlignment="1">
      <alignment/>
    </xf>
    <xf numFmtId="3" fontId="10" fillId="36" borderId="19" xfId="0" applyNumberFormat="1" applyFont="1" applyFill="1" applyBorder="1" applyAlignment="1">
      <alignment/>
    </xf>
    <xf numFmtId="3" fontId="7" fillId="36" borderId="19" xfId="0" applyNumberFormat="1" applyFont="1" applyFill="1" applyBorder="1" applyAlignment="1">
      <alignment vertical="center"/>
    </xf>
    <xf numFmtId="175" fontId="11" fillId="36" borderId="20" xfId="42" applyNumberFormat="1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175" fontId="11" fillId="36" borderId="19" xfId="42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57" fillId="0" borderId="19" xfId="0" applyFont="1" applyBorder="1" applyAlignment="1">
      <alignment/>
    </xf>
    <xf numFmtId="0" fontId="57" fillId="36" borderId="19" xfId="0" applyFont="1" applyFill="1" applyBorder="1" applyAlignment="1">
      <alignment/>
    </xf>
    <xf numFmtId="175" fontId="11" fillId="36" borderId="20" xfId="42" applyNumberFormat="1" applyFont="1" applyFill="1" applyBorder="1" applyAlignment="1">
      <alignment horizontal="right"/>
    </xf>
    <xf numFmtId="175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75" fontId="59" fillId="0" borderId="22" xfId="0" applyNumberFormat="1" applyFont="1" applyBorder="1" applyAlignment="1">
      <alignment/>
    </xf>
    <xf numFmtId="0" fontId="7" fillId="36" borderId="16" xfId="0" applyFont="1" applyFill="1" applyBorder="1" applyAlignment="1">
      <alignment horizontal="right"/>
    </xf>
    <xf numFmtId="3" fontId="11" fillId="36" borderId="12" xfId="42" applyNumberFormat="1" applyFont="1" applyFill="1" applyBorder="1" applyAlignment="1">
      <alignment/>
    </xf>
    <xf numFmtId="0" fontId="7" fillId="36" borderId="12" xfId="0" applyFont="1" applyFill="1" applyBorder="1" applyAlignment="1">
      <alignment horizontal="right"/>
    </xf>
    <xf numFmtId="3" fontId="7" fillId="36" borderId="12" xfId="0" applyNumberFormat="1" applyFont="1" applyFill="1" applyBorder="1" applyAlignment="1">
      <alignment/>
    </xf>
    <xf numFmtId="3" fontId="11" fillId="36" borderId="12" xfId="0" applyNumberFormat="1" applyFont="1" applyFill="1" applyBorder="1" applyAlignment="1">
      <alignment/>
    </xf>
    <xf numFmtId="3" fontId="7" fillId="36" borderId="12" xfId="42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/>
    </xf>
    <xf numFmtId="3" fontId="11" fillId="36" borderId="12" xfId="42" applyNumberFormat="1" applyFont="1" applyFill="1" applyBorder="1" applyAlignment="1">
      <alignment vertical="center"/>
    </xf>
    <xf numFmtId="3" fontId="20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36" borderId="20" xfId="0" applyFont="1" applyFill="1" applyBorder="1" applyAlignment="1" quotePrefix="1">
      <alignment horizontal="center"/>
    </xf>
    <xf numFmtId="0" fontId="20" fillId="36" borderId="11" xfId="0" applyFont="1" applyFill="1" applyBorder="1" applyAlignment="1">
      <alignment horizontal="center"/>
    </xf>
    <xf numFmtId="16" fontId="20" fillId="0" borderId="11" xfId="0" applyNumberFormat="1" applyFont="1" applyFill="1" applyBorder="1" applyAlignment="1" quotePrefix="1">
      <alignment horizontal="center"/>
    </xf>
    <xf numFmtId="0" fontId="21" fillId="0" borderId="11" xfId="0" applyFont="1" applyFill="1" applyBorder="1" applyAlignment="1">
      <alignment horizontal="right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3" fontId="20" fillId="0" borderId="14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/>
    </xf>
    <xf numFmtId="3" fontId="20" fillId="36" borderId="18" xfId="0" applyNumberFormat="1" applyFont="1" applyFill="1" applyBorder="1" applyAlignment="1">
      <alignment horizontal="center" vertical="center"/>
    </xf>
    <xf numFmtId="3" fontId="20" fillId="36" borderId="16" xfId="0" applyNumberFormat="1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/>
    </xf>
    <xf numFmtId="175" fontId="24" fillId="36" borderId="19" xfId="42" applyNumberFormat="1" applyFont="1" applyFill="1" applyBorder="1" applyAlignment="1">
      <alignment horizontal="right"/>
    </xf>
    <xf numFmtId="3" fontId="7" fillId="36" borderId="23" xfId="42" applyNumberFormat="1" applyFont="1" applyFill="1" applyBorder="1" applyAlignment="1">
      <alignment/>
    </xf>
    <xf numFmtId="3" fontId="25" fillId="36" borderId="19" xfId="0" applyNumberFormat="1" applyFont="1" applyFill="1" applyBorder="1" applyAlignment="1">
      <alignment vertical="center"/>
    </xf>
    <xf numFmtId="3" fontId="25" fillId="36" borderId="19" xfId="42" applyNumberFormat="1" applyFont="1" applyFill="1" applyBorder="1" applyAlignment="1">
      <alignment/>
    </xf>
    <xf numFmtId="3" fontId="11" fillId="36" borderId="19" xfId="0" applyNumberFormat="1" applyFont="1" applyFill="1" applyBorder="1" applyAlignment="1">
      <alignment vertical="center"/>
    </xf>
    <xf numFmtId="3" fontId="16" fillId="36" borderId="19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5" fontId="0" fillId="35" borderId="0" xfId="0" applyNumberFormat="1" applyFill="1" applyAlignment="1">
      <alignment/>
    </xf>
    <xf numFmtId="16" fontId="20" fillId="36" borderId="20" xfId="0" applyNumberFormat="1" applyFont="1" applyFill="1" applyBorder="1" applyAlignment="1" quotePrefix="1">
      <alignment horizontal="center"/>
    </xf>
    <xf numFmtId="3" fontId="25" fillId="36" borderId="12" xfId="42" applyNumberFormat="1" applyFont="1" applyFill="1" applyBorder="1" applyAlignment="1">
      <alignment/>
    </xf>
    <xf numFmtId="3" fontId="11" fillId="36" borderId="11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center" vertical="center"/>
    </xf>
    <xf numFmtId="3" fontId="7" fillId="36" borderId="12" xfId="42" applyNumberFormat="1" applyFont="1" applyFill="1" applyBorder="1" applyAlignment="1">
      <alignment vertical="center"/>
    </xf>
    <xf numFmtId="3" fontId="25" fillId="36" borderId="12" xfId="42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75" fontId="4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36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7" fillId="0" borderId="12" xfId="0" applyNumberFormat="1" applyFont="1" applyFill="1" applyBorder="1" applyAlignment="1">
      <alignment horizontal="center"/>
    </xf>
    <xf numFmtId="3" fontId="25" fillId="0" borderId="19" xfId="42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7" fillId="0" borderId="19" xfId="42" applyNumberFormat="1" applyFont="1" applyFill="1" applyBorder="1" applyAlignment="1">
      <alignment/>
    </xf>
    <xf numFmtId="3" fontId="7" fillId="36" borderId="19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B4" sqref="B4"/>
    </sheetView>
  </sheetViews>
  <sheetFormatPr defaultColWidth="8.8515625" defaultRowHeight="15"/>
  <cols>
    <col min="1" max="1" width="2.7109375" style="0" customWidth="1"/>
    <col min="2" max="2" width="26.421875" style="0" customWidth="1"/>
    <col min="3" max="3" width="23.140625" style="0" customWidth="1"/>
    <col min="4" max="5" width="13.8515625" style="1" customWidth="1"/>
    <col min="6" max="6" width="10.421875" style="1" bestFit="1" customWidth="1"/>
    <col min="7" max="7" width="14.7109375" style="0" customWidth="1"/>
    <col min="8" max="8" width="1.1484375" style="0" customWidth="1"/>
    <col min="9" max="9" width="15.421875" style="0" customWidth="1"/>
    <col min="10" max="10" width="1.421875" style="0" customWidth="1"/>
    <col min="11" max="11" width="8.8515625" style="0" customWidth="1"/>
    <col min="12" max="12" width="9.28125" style="0" bestFit="1" customWidth="1"/>
  </cols>
  <sheetData>
    <row r="1" spans="1:9" s="212" customFormat="1" ht="17.25" customHeight="1">
      <c r="A1" s="209" t="s">
        <v>83</v>
      </c>
      <c r="B1" s="210"/>
      <c r="C1" s="210"/>
      <c r="D1" s="211"/>
      <c r="E1" s="211"/>
      <c r="F1" s="211"/>
      <c r="G1" s="210"/>
      <c r="H1" s="210"/>
      <c r="I1" s="210"/>
    </row>
    <row r="2" spans="1:9" ht="11.25" customHeight="1" thickBot="1">
      <c r="A2" s="90"/>
      <c r="B2" s="85"/>
      <c r="C2" s="85"/>
      <c r="D2" s="86"/>
      <c r="E2" s="86"/>
      <c r="F2" s="86"/>
      <c r="G2" s="89"/>
      <c r="H2" s="89"/>
      <c r="I2" s="13"/>
    </row>
    <row r="3" spans="1:9" ht="15" customHeight="1" thickBot="1">
      <c r="A3" s="203" t="s">
        <v>1</v>
      </c>
      <c r="B3" s="204"/>
      <c r="C3" s="204"/>
      <c r="D3" s="205" t="s">
        <v>58</v>
      </c>
      <c r="E3" s="205" t="s">
        <v>66</v>
      </c>
      <c r="F3" s="206" t="s">
        <v>51</v>
      </c>
      <c r="G3" s="207" t="s">
        <v>58</v>
      </c>
      <c r="H3" s="208"/>
      <c r="I3" s="205" t="s">
        <v>66</v>
      </c>
    </row>
    <row r="4" spans="1:9" ht="13.5" customHeight="1">
      <c r="A4" s="238" t="s">
        <v>2</v>
      </c>
      <c r="B4" s="237"/>
      <c r="C4" s="16"/>
      <c r="D4" s="168"/>
      <c r="E4" s="168"/>
      <c r="F4" s="195"/>
      <c r="G4" s="18"/>
      <c r="H4" s="128"/>
      <c r="I4" s="183"/>
    </row>
    <row r="5" spans="1:9" ht="13.5" customHeight="1">
      <c r="A5" s="19"/>
      <c r="B5" s="20" t="s">
        <v>61</v>
      </c>
      <c r="C5" s="20" t="s">
        <v>68</v>
      </c>
      <c r="D5" s="179">
        <v>275000</v>
      </c>
      <c r="E5" s="179">
        <v>286000</v>
      </c>
      <c r="F5" s="200">
        <f>SUM(E5-D5)</f>
        <v>11000</v>
      </c>
      <c r="G5" s="21"/>
      <c r="H5" s="21"/>
      <c r="I5" s="184"/>
    </row>
    <row r="6" spans="1:9" ht="13.5" customHeight="1">
      <c r="A6" s="19"/>
      <c r="B6" s="20" t="s">
        <v>59</v>
      </c>
      <c r="C6" s="20" t="s">
        <v>64</v>
      </c>
      <c r="D6" s="179">
        <v>2924000</v>
      </c>
      <c r="E6" s="179">
        <v>3168000</v>
      </c>
      <c r="F6" s="200">
        <f>SUM(E6-D6)</f>
        <v>244000</v>
      </c>
      <c r="G6" s="21"/>
      <c r="H6" s="21"/>
      <c r="I6" s="184"/>
    </row>
    <row r="7" spans="1:12" ht="13.5" customHeight="1">
      <c r="A7" s="22"/>
      <c r="B7" s="20" t="s">
        <v>60</v>
      </c>
      <c r="C7" s="20" t="s">
        <v>65</v>
      </c>
      <c r="D7" s="220">
        <v>2924000</v>
      </c>
      <c r="E7" s="220">
        <v>2992000</v>
      </c>
      <c r="F7" s="220">
        <f>SUM(E7-D7)</f>
        <v>68000</v>
      </c>
      <c r="G7" s="21"/>
      <c r="H7" s="21"/>
      <c r="I7" s="184"/>
      <c r="L7" s="1"/>
    </row>
    <row r="8" spans="1:12" ht="13.5" customHeight="1">
      <c r="A8" s="22"/>
      <c r="B8" s="162" t="s">
        <v>45</v>
      </c>
      <c r="C8" s="162" t="s">
        <v>45</v>
      </c>
      <c r="D8" s="170">
        <f>SUM(D5:D7)</f>
        <v>6123000</v>
      </c>
      <c r="E8" s="170">
        <f>SUM(E5:E7)</f>
        <v>6446000</v>
      </c>
      <c r="F8" s="200">
        <f>SUM(E8-D8)</f>
        <v>323000</v>
      </c>
      <c r="G8" s="65"/>
      <c r="H8" s="65"/>
      <c r="I8" s="185"/>
      <c r="J8" s="153"/>
      <c r="L8" s="1"/>
    </row>
    <row r="9" spans="1:9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9" ht="13.5" customHeight="1">
      <c r="A10" s="19"/>
      <c r="B10" s="24" t="s">
        <v>4</v>
      </c>
      <c r="C10" s="24" t="s">
        <v>4</v>
      </c>
      <c r="D10" s="172">
        <v>18500</v>
      </c>
      <c r="E10" s="172">
        <v>9500</v>
      </c>
      <c r="F10" s="200">
        <f aca="true" t="shared" si="0" ref="F10:F19">SUM(E10-D10)</f>
        <v>-9000</v>
      </c>
      <c r="G10" s="75"/>
      <c r="H10" s="75"/>
      <c r="I10" s="184"/>
    </row>
    <row r="11" spans="1:9" ht="13.5" customHeight="1">
      <c r="A11" s="19"/>
      <c r="B11" s="24" t="s">
        <v>5</v>
      </c>
      <c r="C11" s="24" t="s">
        <v>5</v>
      </c>
      <c r="D11" s="172">
        <v>10000</v>
      </c>
      <c r="E11" s="172">
        <v>20000</v>
      </c>
      <c r="F11" s="200">
        <f t="shared" si="0"/>
        <v>10000</v>
      </c>
      <c r="G11" s="66"/>
      <c r="H11" s="66"/>
      <c r="I11" s="184"/>
    </row>
    <row r="12" spans="1:9" ht="13.5" customHeight="1">
      <c r="A12" s="19"/>
      <c r="B12" s="24"/>
      <c r="C12" s="24" t="s">
        <v>73</v>
      </c>
      <c r="D12" s="172">
        <v>30500</v>
      </c>
      <c r="E12" s="172"/>
      <c r="F12" s="200">
        <f t="shared" si="0"/>
        <v>-30500</v>
      </c>
      <c r="G12" s="66"/>
      <c r="H12" s="66"/>
      <c r="I12" s="184"/>
    </row>
    <row r="13" spans="1:9" ht="13.5" customHeight="1">
      <c r="A13" s="19"/>
      <c r="B13" s="5" t="s">
        <v>6</v>
      </c>
      <c r="C13" s="5" t="s">
        <v>6</v>
      </c>
      <c r="D13" s="172">
        <v>1150000</v>
      </c>
      <c r="E13" s="172">
        <v>1047500</v>
      </c>
      <c r="F13" s="200">
        <f t="shared" si="0"/>
        <v>-102500</v>
      </c>
      <c r="G13" s="27"/>
      <c r="H13" s="27"/>
      <c r="I13" s="184"/>
    </row>
    <row r="14" spans="1:9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9" ht="13.5" customHeight="1">
      <c r="A15" s="19"/>
      <c r="B15" s="5" t="s">
        <v>29</v>
      </c>
      <c r="C15" s="5" t="s">
        <v>29</v>
      </c>
      <c r="D15" s="172">
        <v>25000</v>
      </c>
      <c r="E15" s="172">
        <v>30000</v>
      </c>
      <c r="F15" s="200">
        <f t="shared" si="0"/>
        <v>5000</v>
      </c>
      <c r="G15" s="27"/>
      <c r="H15" s="27"/>
      <c r="I15" s="184"/>
    </row>
    <row r="16" spans="1:9" ht="13.5" customHeight="1">
      <c r="A16" s="19"/>
      <c r="B16" s="5" t="s">
        <v>7</v>
      </c>
      <c r="C16" s="5" t="s">
        <v>7</v>
      </c>
      <c r="D16" s="172">
        <v>21500</v>
      </c>
      <c r="E16" s="172">
        <v>23000</v>
      </c>
      <c r="F16" s="200">
        <f t="shared" si="0"/>
        <v>1500</v>
      </c>
      <c r="G16" s="27"/>
      <c r="H16" s="27"/>
      <c r="I16" s="184"/>
    </row>
    <row r="17" spans="1:9" ht="13.5" customHeight="1">
      <c r="A17" s="19"/>
      <c r="B17" s="5" t="s">
        <v>42</v>
      </c>
      <c r="C17" s="5" t="s">
        <v>42</v>
      </c>
      <c r="D17" s="172">
        <v>0</v>
      </c>
      <c r="E17" s="172">
        <v>0</v>
      </c>
      <c r="F17" s="200">
        <f t="shared" si="0"/>
        <v>0</v>
      </c>
      <c r="G17" s="27"/>
      <c r="H17" s="27"/>
      <c r="I17" s="184"/>
    </row>
    <row r="18" spans="1:9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9" ht="13.5" customHeight="1">
      <c r="A19" s="19"/>
      <c r="B19" s="24" t="s">
        <v>8</v>
      </c>
      <c r="C19" s="24" t="s">
        <v>8</v>
      </c>
      <c r="D19" s="219">
        <v>260000</v>
      </c>
      <c r="E19" s="219">
        <v>280000</v>
      </c>
      <c r="F19" s="219">
        <f t="shared" si="0"/>
        <v>20000</v>
      </c>
      <c r="G19" s="28"/>
      <c r="H19" s="28"/>
      <c r="I19" s="184"/>
    </row>
    <row r="20" spans="1:9" ht="13.5" customHeight="1">
      <c r="A20" s="19"/>
      <c r="B20" s="163" t="s">
        <v>45</v>
      </c>
      <c r="C20" s="163" t="s">
        <v>45</v>
      </c>
      <c r="D20" s="173">
        <f>SUM(D10:D19)</f>
        <v>1515500</v>
      </c>
      <c r="E20" s="173">
        <f>SUM(E10:E19)</f>
        <v>1410000</v>
      </c>
      <c r="F20" s="200">
        <f>SUM(E20-D20)</f>
        <v>-105500</v>
      </c>
      <c r="G20" s="28"/>
      <c r="H20" s="28"/>
      <c r="I20" s="184"/>
    </row>
    <row r="21" spans="1:9" ht="13.5" customHeight="1" thickBot="1">
      <c r="A21" s="19"/>
      <c r="B21" s="164"/>
      <c r="C21" s="225"/>
      <c r="D21" s="174"/>
      <c r="E21" s="174"/>
      <c r="F21" s="174"/>
      <c r="G21" s="28"/>
      <c r="H21" s="28"/>
      <c r="I21" s="184"/>
    </row>
    <row r="22" spans="1:9" ht="12.75" customHeight="1" thickBot="1">
      <c r="A22" s="14" t="s">
        <v>9</v>
      </c>
      <c r="B22" s="31"/>
      <c r="C22" s="31"/>
      <c r="D22" s="175">
        <f>+D20+D8</f>
        <v>7638500</v>
      </c>
      <c r="E22" s="175">
        <f>+E20+E8</f>
        <v>7856000</v>
      </c>
      <c r="F22" s="34">
        <f>SUM(E22-D22)</f>
        <v>217500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239"/>
      <c r="I23" s="242"/>
      <c r="J23" s="239"/>
    </row>
    <row r="24" spans="1:10" ht="15" customHeight="1">
      <c r="A24" s="213" t="s">
        <v>10</v>
      </c>
      <c r="B24" s="214"/>
      <c r="C24" s="226"/>
      <c r="D24" s="215" t="s">
        <v>11</v>
      </c>
      <c r="E24" s="215" t="s">
        <v>11</v>
      </c>
      <c r="F24" s="216" t="s">
        <v>51</v>
      </c>
      <c r="G24" s="217" t="s">
        <v>31</v>
      </c>
      <c r="H24" s="243"/>
      <c r="I24" s="218" t="s">
        <v>31</v>
      </c>
      <c r="J24" s="239"/>
    </row>
    <row r="25" spans="1:10" ht="15" customHeight="1">
      <c r="A25" s="38"/>
      <c r="B25" s="39"/>
      <c r="C25" s="227"/>
      <c r="D25" s="176"/>
      <c r="E25" s="176"/>
      <c r="F25" s="198"/>
      <c r="G25" s="245" t="s">
        <v>76</v>
      </c>
      <c r="H25" s="243"/>
      <c r="I25" s="244" t="s">
        <v>76</v>
      </c>
      <c r="J25" s="239"/>
    </row>
    <row r="26" spans="1:10" ht="12.75" customHeight="1">
      <c r="A26" s="38" t="s">
        <v>14</v>
      </c>
      <c r="B26" s="39"/>
      <c r="C26" s="227"/>
      <c r="D26" s="177"/>
      <c r="E26" s="177"/>
      <c r="F26" s="199"/>
      <c r="G26" s="246" t="s">
        <v>77</v>
      </c>
      <c r="H26" s="243"/>
      <c r="I26" s="244" t="s">
        <v>77</v>
      </c>
      <c r="J26" s="239"/>
    </row>
    <row r="27" spans="1:10" ht="12.75" customHeight="1">
      <c r="A27" s="19"/>
      <c r="B27" s="20" t="s">
        <v>28</v>
      </c>
      <c r="C27" s="228"/>
      <c r="D27" s="178">
        <v>5300</v>
      </c>
      <c r="E27" s="178">
        <v>5300</v>
      </c>
      <c r="F27" s="200">
        <f>SUM(E27-D27)</f>
        <v>0</v>
      </c>
      <c r="G27" s="93"/>
      <c r="H27" s="239"/>
      <c r="I27" s="184"/>
      <c r="J27" s="239"/>
    </row>
    <row r="28" spans="1:10" ht="12.75" customHeight="1">
      <c r="A28" s="19"/>
      <c r="B28" s="20" t="s">
        <v>16</v>
      </c>
      <c r="C28" s="227"/>
      <c r="D28" s="179">
        <v>93334</v>
      </c>
      <c r="E28" s="179">
        <v>105224</v>
      </c>
      <c r="F28" s="200">
        <f>SUM(E28-D28)</f>
        <v>11890</v>
      </c>
      <c r="G28" s="44"/>
      <c r="H28" s="239"/>
      <c r="I28" s="184"/>
      <c r="J28" s="239"/>
    </row>
    <row r="29" spans="1:10" ht="12.75" customHeight="1">
      <c r="A29" s="19"/>
      <c r="B29" s="20" t="s">
        <v>15</v>
      </c>
      <c r="C29" s="227"/>
      <c r="D29" s="222">
        <v>948265</v>
      </c>
      <c r="E29" s="222">
        <v>1044154</v>
      </c>
      <c r="F29" s="222">
        <f>SUM(E29-D29)</f>
        <v>95889</v>
      </c>
      <c r="G29" s="44"/>
      <c r="H29" s="239"/>
      <c r="I29" s="184"/>
      <c r="J29" s="239"/>
    </row>
    <row r="30" spans="1:10" ht="12.75" customHeight="1">
      <c r="A30" s="19"/>
      <c r="B30" s="20" t="s">
        <v>45</v>
      </c>
      <c r="C30" s="227"/>
      <c r="D30" s="224">
        <f>SUM(D27:D29)</f>
        <v>1046899</v>
      </c>
      <c r="E30" s="224">
        <f>SUM(E27:E29)</f>
        <v>1154678</v>
      </c>
      <c r="F30" s="200">
        <f>SUM(E30-D30)</f>
        <v>107779</v>
      </c>
      <c r="G30" s="70">
        <v>1046899</v>
      </c>
      <c r="H30" s="239"/>
      <c r="I30" s="187">
        <v>1154678</v>
      </c>
      <c r="J30" s="239"/>
    </row>
    <row r="31" spans="1:10" ht="12.75" customHeight="1">
      <c r="A31" s="19"/>
      <c r="B31" s="20"/>
      <c r="C31" s="227"/>
      <c r="D31" s="180"/>
      <c r="E31" s="180"/>
      <c r="F31" s="201"/>
      <c r="G31" s="44"/>
      <c r="H31" s="239"/>
      <c r="I31" s="184"/>
      <c r="J31" s="239"/>
    </row>
    <row r="32" spans="1:10" ht="12.75" customHeight="1">
      <c r="A32" s="46" t="s">
        <v>35</v>
      </c>
      <c r="B32" s="47"/>
      <c r="C32" s="227"/>
      <c r="D32" s="177"/>
      <c r="E32" s="177"/>
      <c r="F32" s="199"/>
      <c r="G32" s="157"/>
      <c r="H32" s="239"/>
      <c r="I32" s="187"/>
      <c r="J32" s="239"/>
    </row>
    <row r="33" spans="1:10" ht="12.75" customHeight="1">
      <c r="A33" s="48"/>
      <c r="B33" s="5" t="s">
        <v>0</v>
      </c>
      <c r="C33" s="227"/>
      <c r="D33" s="176">
        <v>147000</v>
      </c>
      <c r="E33" s="176">
        <v>153000</v>
      </c>
      <c r="F33" s="200">
        <f aca="true" t="shared" si="1" ref="F33:F38">SUM(E33-D33)</f>
        <v>6000</v>
      </c>
      <c r="G33" s="91"/>
      <c r="H33" s="239"/>
      <c r="I33" s="188"/>
      <c r="J33" s="239"/>
    </row>
    <row r="34" spans="1:10" ht="12.75" customHeight="1">
      <c r="A34" s="23"/>
      <c r="B34" s="50" t="s">
        <v>17</v>
      </c>
      <c r="C34" s="227"/>
      <c r="D34" s="181">
        <v>0</v>
      </c>
      <c r="E34" s="181">
        <v>0</v>
      </c>
      <c r="F34" s="200">
        <f t="shared" si="1"/>
        <v>0</v>
      </c>
      <c r="G34" s="44"/>
      <c r="H34" s="239"/>
      <c r="I34" s="184"/>
      <c r="J34" s="239"/>
    </row>
    <row r="35" spans="1:10" ht="12.75" customHeight="1">
      <c r="A35" s="23"/>
      <c r="B35" s="43" t="s">
        <v>18</v>
      </c>
      <c r="C35" s="227"/>
      <c r="D35" s="181">
        <v>200000</v>
      </c>
      <c r="E35" s="181">
        <v>200000</v>
      </c>
      <c r="F35" s="200">
        <f t="shared" si="1"/>
        <v>0</v>
      </c>
      <c r="G35" s="44"/>
      <c r="H35" s="239"/>
      <c r="I35" s="184"/>
      <c r="J35" s="239"/>
    </row>
    <row r="36" spans="1:10" ht="12.75" customHeight="1">
      <c r="A36" s="23"/>
      <c r="B36" s="43" t="s">
        <v>19</v>
      </c>
      <c r="C36" s="227"/>
      <c r="D36" s="181">
        <v>753500</v>
      </c>
      <c r="E36" s="181">
        <v>753500</v>
      </c>
      <c r="F36" s="200">
        <f t="shared" si="1"/>
        <v>0</v>
      </c>
      <c r="G36" s="79"/>
      <c r="H36" s="239"/>
      <c r="I36" s="184"/>
      <c r="J36" s="239"/>
    </row>
    <row r="37" spans="1:10" ht="12.75" customHeight="1">
      <c r="A37" s="23"/>
      <c r="B37" s="43" t="s">
        <v>20</v>
      </c>
      <c r="C37" s="227"/>
      <c r="D37" s="221">
        <v>360420</v>
      </c>
      <c r="E37" s="221">
        <v>375235</v>
      </c>
      <c r="F37" s="221">
        <f t="shared" si="1"/>
        <v>14815</v>
      </c>
      <c r="G37" s="51"/>
      <c r="H37" s="239"/>
      <c r="I37" s="184"/>
      <c r="J37" s="239"/>
    </row>
    <row r="38" spans="1:10" ht="12.75" customHeight="1">
      <c r="A38" s="23"/>
      <c r="B38" s="43"/>
      <c r="C38" s="227"/>
      <c r="D38" s="223">
        <f>SUM(D33:D37)</f>
        <v>1460920</v>
      </c>
      <c r="E38" s="223">
        <f>SUM(E33:E37)</f>
        <v>1481735</v>
      </c>
      <c r="F38" s="200">
        <f t="shared" si="1"/>
        <v>20815</v>
      </c>
      <c r="G38" s="51">
        <v>1460920</v>
      </c>
      <c r="H38" s="239"/>
      <c r="I38" s="187">
        <v>1481735</v>
      </c>
      <c r="J38" s="239"/>
    </row>
    <row r="39" spans="1:10" ht="12.75" customHeight="1">
      <c r="A39" s="23"/>
      <c r="B39" s="43"/>
      <c r="C39" s="227"/>
      <c r="D39" s="179"/>
      <c r="E39" s="179"/>
      <c r="F39" s="200"/>
      <c r="G39" s="51"/>
      <c r="H39" s="239"/>
      <c r="I39" s="184"/>
      <c r="J39" s="239"/>
    </row>
    <row r="40" spans="1:10" ht="12.75" customHeight="1">
      <c r="A40" s="38" t="s">
        <v>47</v>
      </c>
      <c r="B40" s="39"/>
      <c r="C40" s="227"/>
      <c r="D40" s="177">
        <v>961027</v>
      </c>
      <c r="E40" s="177">
        <v>1054447</v>
      </c>
      <c r="F40" s="200">
        <f>SUM(E40-D40)</f>
        <v>93420</v>
      </c>
      <c r="G40" s="53">
        <v>961027</v>
      </c>
      <c r="H40" s="239"/>
      <c r="I40" s="187">
        <v>1054447</v>
      </c>
      <c r="J40" s="239"/>
    </row>
    <row r="41" spans="1:10" ht="12.75" customHeight="1">
      <c r="A41" s="38"/>
      <c r="B41" s="39"/>
      <c r="C41" s="227"/>
      <c r="D41" s="177"/>
      <c r="E41" s="177"/>
      <c r="F41" s="199"/>
      <c r="G41" s="53"/>
      <c r="H41" s="239"/>
      <c r="I41" s="187"/>
      <c r="J41" s="239"/>
    </row>
    <row r="42" spans="1:10" ht="12.75" customHeight="1">
      <c r="A42" s="38" t="s">
        <v>22</v>
      </c>
      <c r="B42" s="39"/>
      <c r="C42" s="227"/>
      <c r="D42" s="177"/>
      <c r="E42" s="177"/>
      <c r="F42" s="199"/>
      <c r="G42" s="65"/>
      <c r="H42" s="239"/>
      <c r="I42" s="187"/>
      <c r="J42" s="239"/>
    </row>
    <row r="43" spans="1:10" ht="12.75" customHeight="1">
      <c r="A43" s="38"/>
      <c r="B43" s="39"/>
      <c r="C43" s="227"/>
      <c r="D43" s="177"/>
      <c r="E43" s="177"/>
      <c r="F43" s="199"/>
      <c r="G43" s="65"/>
      <c r="H43" s="239"/>
      <c r="I43" s="187"/>
      <c r="J43" s="239"/>
    </row>
    <row r="44" spans="1:10" ht="12.75" customHeight="1">
      <c r="A44" s="56"/>
      <c r="B44" s="154" t="s">
        <v>34</v>
      </c>
      <c r="C44" s="227"/>
      <c r="D44" s="179">
        <v>2215154</v>
      </c>
      <c r="E44" s="179">
        <v>2321140</v>
      </c>
      <c r="F44" s="200">
        <f>SUM(E44-D44)</f>
        <v>105986</v>
      </c>
      <c r="G44" s="44"/>
      <c r="H44" s="239"/>
      <c r="I44" s="184"/>
      <c r="J44" s="239"/>
    </row>
    <row r="45" spans="1:10" ht="12.75" customHeight="1">
      <c r="A45" s="56"/>
      <c r="B45" s="43" t="s">
        <v>27</v>
      </c>
      <c r="C45" s="227"/>
      <c r="D45" s="179">
        <v>254000</v>
      </c>
      <c r="E45" s="179">
        <v>239000</v>
      </c>
      <c r="F45" s="200">
        <f>SUM(E45-D45)</f>
        <v>-15000</v>
      </c>
      <c r="G45" s="44"/>
      <c r="H45" s="239"/>
      <c r="I45" s="184"/>
      <c r="J45" s="239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00">
        <f>SUM(E46-D46)</f>
        <v>0</v>
      </c>
      <c r="G46" s="30"/>
      <c r="H46" s="239"/>
      <c r="I46" s="184"/>
      <c r="J46" s="239"/>
    </row>
    <row r="47" spans="1:10" ht="12.75" customHeight="1">
      <c r="A47" s="56"/>
      <c r="B47" s="43" t="s">
        <v>23</v>
      </c>
      <c r="C47" s="227"/>
      <c r="D47" s="222">
        <v>75000</v>
      </c>
      <c r="E47" s="222">
        <v>85000</v>
      </c>
      <c r="F47" s="222">
        <f>SUM(E47-D47)</f>
        <v>10000</v>
      </c>
      <c r="G47" s="30"/>
      <c r="H47" s="239"/>
      <c r="I47" s="184"/>
      <c r="J47" s="239"/>
    </row>
    <row r="48" spans="1:10" ht="12.75" customHeight="1">
      <c r="A48" s="56"/>
      <c r="B48" s="43" t="s">
        <v>46</v>
      </c>
      <c r="C48" s="227"/>
      <c r="D48" s="169">
        <f>SUM(D44:D47)</f>
        <v>2654154</v>
      </c>
      <c r="E48" s="169">
        <f>SUM(E44:E47)</f>
        <v>2755140</v>
      </c>
      <c r="F48" s="200">
        <f>SUM(E48-D48)</f>
        <v>100986</v>
      </c>
      <c r="G48" s="65">
        <v>2654154</v>
      </c>
      <c r="H48" s="239"/>
      <c r="I48" s="187">
        <v>2755140</v>
      </c>
      <c r="J48" s="239"/>
    </row>
    <row r="49" spans="1:10" ht="12.75" customHeight="1">
      <c r="A49" s="56"/>
      <c r="B49" s="43"/>
      <c r="C49" s="227"/>
      <c r="D49" s="179"/>
      <c r="E49" s="179"/>
      <c r="F49" s="200"/>
      <c r="G49" s="30"/>
      <c r="H49" s="239"/>
      <c r="I49" s="184"/>
      <c r="J49" s="239"/>
    </row>
    <row r="50" spans="1:10" ht="12.75" customHeight="1">
      <c r="A50" s="56"/>
      <c r="B50" s="39" t="s">
        <v>12</v>
      </c>
      <c r="C50" s="227"/>
      <c r="D50" s="169">
        <v>1515500</v>
      </c>
      <c r="E50" s="169">
        <v>1410000</v>
      </c>
      <c r="F50" s="200">
        <f>SUM(E50-D50)</f>
        <v>-105500</v>
      </c>
      <c r="G50" s="157">
        <v>0</v>
      </c>
      <c r="H50" s="239"/>
      <c r="I50" s="187">
        <v>0</v>
      </c>
      <c r="J50" s="239"/>
    </row>
    <row r="51" spans="1:10" ht="12.75" customHeight="1">
      <c r="A51" s="56"/>
      <c r="B51" s="39"/>
      <c r="C51" s="227"/>
      <c r="D51" s="179"/>
      <c r="E51" s="179"/>
      <c r="F51" s="200"/>
      <c r="G51" s="30"/>
      <c r="H51" s="239"/>
      <c r="I51" s="184"/>
      <c r="J51" s="239"/>
    </row>
    <row r="52" spans="1:10" ht="12.75" customHeight="1">
      <c r="A52" s="56"/>
      <c r="B52" s="39" t="s">
        <v>48</v>
      </c>
      <c r="C52" s="227"/>
      <c r="D52" s="169">
        <f>+D50+D48</f>
        <v>4169654</v>
      </c>
      <c r="E52" s="169">
        <f>+E50+E48</f>
        <v>4165140</v>
      </c>
      <c r="F52" s="200">
        <f>SUM(E52-D52)</f>
        <v>-4514</v>
      </c>
      <c r="G52" s="30"/>
      <c r="H52" s="239"/>
      <c r="I52" s="184"/>
      <c r="J52" s="239"/>
    </row>
    <row r="53" spans="1:10" ht="12.75" customHeight="1">
      <c r="A53" s="56"/>
      <c r="B53" s="39"/>
      <c r="C53" s="227"/>
      <c r="D53" s="179"/>
      <c r="E53" s="179"/>
      <c r="F53" s="200"/>
      <c r="G53" s="30"/>
      <c r="H53" s="239"/>
      <c r="I53" s="184"/>
      <c r="J53" s="239"/>
    </row>
    <row r="54" spans="1:10" ht="12.75" customHeight="1">
      <c r="A54" s="46" t="s">
        <v>24</v>
      </c>
      <c r="B54" s="47"/>
      <c r="C54" s="227"/>
      <c r="D54" s="177"/>
      <c r="E54" s="177"/>
      <c r="F54" s="200">
        <f>SUM(E54-D54)</f>
        <v>0</v>
      </c>
      <c r="G54" s="68">
        <v>0</v>
      </c>
      <c r="H54" s="239"/>
      <c r="I54" s="187">
        <v>0</v>
      </c>
      <c r="J54" s="239"/>
    </row>
    <row r="55" spans="1:10" ht="12.75" customHeight="1" thickBot="1">
      <c r="A55" s="46"/>
      <c r="B55" s="160"/>
      <c r="C55" s="227"/>
      <c r="D55" s="177"/>
      <c r="E55" s="177"/>
      <c r="F55" s="202"/>
      <c r="G55" s="68"/>
      <c r="H55" s="239"/>
      <c r="I55" s="187"/>
      <c r="J55" s="239"/>
    </row>
    <row r="56" spans="1:10" ht="12" customHeight="1" thickBot="1">
      <c r="A56" s="14" t="s">
        <v>25</v>
      </c>
      <c r="B56" s="31"/>
      <c r="C56" s="31"/>
      <c r="D56" s="182">
        <f>+D52+D40+D38+D30</f>
        <v>7638500</v>
      </c>
      <c r="E56" s="182">
        <f>+E52+E40+E38+E30</f>
        <v>7856000</v>
      </c>
      <c r="F56" s="182">
        <f>+F54+F52+F40+F38+F30</f>
        <v>217500</v>
      </c>
      <c r="G56" s="59">
        <f>SUM(G26:G54)</f>
        <v>6123000</v>
      </c>
      <c r="H56" s="239"/>
      <c r="I56" s="191">
        <f>SUM(I26:I55)</f>
        <v>6446000</v>
      </c>
      <c r="J56" s="239"/>
    </row>
    <row r="57" spans="8:10" ht="7.5" customHeight="1">
      <c r="H57" s="240"/>
      <c r="I57" s="241"/>
      <c r="J57" s="240"/>
    </row>
    <row r="58" ht="7.5" customHeight="1">
      <c r="I58" s="80"/>
    </row>
    <row r="59" ht="7.5" customHeight="1">
      <c r="I59" s="80"/>
    </row>
    <row r="60" spans="2:9" ht="13.5">
      <c r="B60" t="s">
        <v>52</v>
      </c>
      <c r="D60" s="165"/>
      <c r="E60" s="165" t="s">
        <v>12</v>
      </c>
      <c r="F60" s="165"/>
      <c r="G60" s="192">
        <f>SUM(D50)</f>
        <v>1515500</v>
      </c>
      <c r="H60" s="193"/>
      <c r="I60" s="192">
        <f>+E56-I56</f>
        <v>1410000</v>
      </c>
    </row>
    <row r="61" spans="4:9" ht="13.5">
      <c r="D61" s="165"/>
      <c r="E61" s="165" t="s">
        <v>49</v>
      </c>
      <c r="F61" s="165"/>
      <c r="G61" s="194">
        <f>SUM(D54)</f>
        <v>0</v>
      </c>
      <c r="H61" s="193"/>
      <c r="I61" s="194">
        <v>0</v>
      </c>
    </row>
    <row r="62" spans="2:9" ht="13.5">
      <c r="B62" s="1" t="s">
        <v>75</v>
      </c>
      <c r="D62" s="166"/>
      <c r="E62" s="166" t="s">
        <v>50</v>
      </c>
      <c r="F62" s="166"/>
      <c r="G62" s="194">
        <f>+G61+G60+G56</f>
        <v>7638500</v>
      </c>
      <c r="H62" s="193"/>
      <c r="I62" s="194">
        <f>+I61+I60+I56</f>
        <v>7856000</v>
      </c>
    </row>
    <row r="63" spans="2:9" ht="13.5">
      <c r="B63" s="1" t="s">
        <v>74</v>
      </c>
      <c r="D63" s="167"/>
      <c r="E63" s="167"/>
      <c r="F63" s="167"/>
      <c r="G63" s="192"/>
      <c r="H63" s="193"/>
      <c r="I63" s="192"/>
    </row>
    <row r="64" ht="13.5">
      <c r="I64" s="80"/>
    </row>
    <row r="65" ht="13.5">
      <c r="B65" s="239" t="s">
        <v>78</v>
      </c>
    </row>
    <row r="66" ht="13.5">
      <c r="B66" s="239"/>
    </row>
    <row r="67" ht="13.5">
      <c r="B67" s="239" t="s">
        <v>79</v>
      </c>
    </row>
    <row r="68" ht="13.5">
      <c r="B68" s="239" t="s">
        <v>80</v>
      </c>
    </row>
    <row r="70" ht="13.5">
      <c r="B70" t="s">
        <v>82</v>
      </c>
    </row>
    <row r="71" ht="13.5">
      <c r="B71" t="s">
        <v>81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6">
      <selection activeCell="N28" sqref="N28"/>
    </sheetView>
  </sheetViews>
  <sheetFormatPr defaultColWidth="8.8515625" defaultRowHeight="15"/>
  <cols>
    <col min="1" max="1" width="2.7109375" style="0" customWidth="1"/>
    <col min="2" max="2" width="27.28125" style="0" bestFit="1" customWidth="1"/>
    <col min="3" max="4" width="15.00390625" style="0" customWidth="1"/>
    <col min="5" max="5" width="15.421875" style="1" bestFit="1" customWidth="1"/>
    <col min="6" max="6" width="8.8515625" style="1" bestFit="1" customWidth="1"/>
    <col min="7" max="7" width="12.421875" style="0" bestFit="1" customWidth="1"/>
    <col min="8" max="8" width="12.421875" style="0" customWidth="1"/>
    <col min="9" max="9" width="10.421875" style="1" bestFit="1" customWidth="1"/>
    <col min="10" max="10" width="1.1484375" style="0" customWidth="1"/>
    <col min="11" max="11" width="12.28125" style="0" bestFit="1" customWidth="1"/>
    <col min="12" max="12" width="1.421875" style="0" customWidth="1"/>
    <col min="13" max="13" width="8.8515625" style="0" customWidth="1"/>
    <col min="14" max="14" width="9.28125" style="0" bestFit="1" customWidth="1"/>
  </cols>
  <sheetData>
    <row r="1" spans="1:11" ht="17.25" customHeight="1">
      <c r="A1" s="2" t="s">
        <v>36</v>
      </c>
      <c r="B1" s="62"/>
      <c r="C1" s="62"/>
      <c r="D1" s="62"/>
      <c r="E1" s="94"/>
      <c r="F1" s="94"/>
      <c r="G1" s="62"/>
      <c r="H1" s="62"/>
      <c r="I1" s="94"/>
      <c r="J1" s="62"/>
      <c r="K1" s="62"/>
    </row>
    <row r="2" spans="1:11" ht="11.25" customHeight="1" thickBot="1">
      <c r="A2" s="90"/>
      <c r="B2" s="85"/>
      <c r="C2" s="155" t="s">
        <v>44</v>
      </c>
      <c r="D2" s="155"/>
      <c r="E2" s="86"/>
      <c r="F2" s="87"/>
      <c r="G2" s="88"/>
      <c r="H2" s="88"/>
      <c r="I2" s="87"/>
      <c r="J2" s="89"/>
      <c r="K2" s="13"/>
    </row>
    <row r="3" spans="1:11" ht="12.75" customHeight="1" thickBot="1">
      <c r="A3" s="6" t="s">
        <v>1</v>
      </c>
      <c r="B3" s="60"/>
      <c r="C3" s="3" t="s">
        <v>37</v>
      </c>
      <c r="D3" s="147" t="s">
        <v>30</v>
      </c>
      <c r="E3" s="126" t="s">
        <v>38</v>
      </c>
      <c r="F3" s="126" t="s">
        <v>38</v>
      </c>
      <c r="G3" s="145" t="s">
        <v>30</v>
      </c>
      <c r="H3" s="146" t="s">
        <v>30</v>
      </c>
      <c r="I3" s="126" t="s">
        <v>38</v>
      </c>
      <c r="J3" s="4"/>
      <c r="K3" s="126" t="s">
        <v>38</v>
      </c>
    </row>
    <row r="4" spans="1:11" ht="13.5" customHeight="1">
      <c r="A4" s="15" t="s">
        <v>2</v>
      </c>
      <c r="B4" s="16"/>
      <c r="C4" s="71"/>
      <c r="D4" s="17"/>
      <c r="E4" s="105"/>
      <c r="F4" s="104"/>
      <c r="G4" s="17"/>
      <c r="H4" s="18"/>
      <c r="I4" s="104"/>
      <c r="J4" s="128"/>
      <c r="K4" s="99"/>
    </row>
    <row r="5" spans="1:11" ht="13.5" customHeight="1">
      <c r="A5" s="19"/>
      <c r="B5" s="20" t="s">
        <v>39</v>
      </c>
      <c r="C5" s="76">
        <v>124000</v>
      </c>
      <c r="D5" s="111"/>
      <c r="E5" s="110">
        <v>196000</v>
      </c>
      <c r="F5" s="112"/>
      <c r="G5" s="111"/>
      <c r="H5" s="21"/>
      <c r="I5" s="112"/>
      <c r="J5" s="21"/>
      <c r="K5" s="97"/>
    </row>
    <row r="6" spans="1:11" ht="13.5" customHeight="1">
      <c r="A6" s="19"/>
      <c r="B6" s="20" t="s">
        <v>40</v>
      </c>
      <c r="C6" s="76">
        <v>2706000</v>
      </c>
      <c r="D6" s="111"/>
      <c r="E6" s="110">
        <v>2856000</v>
      </c>
      <c r="F6" s="112"/>
      <c r="G6" s="111"/>
      <c r="H6" s="21"/>
      <c r="I6" s="112"/>
      <c r="J6" s="21"/>
      <c r="K6" s="97"/>
    </row>
    <row r="7" spans="1:14" ht="13.5" customHeight="1">
      <c r="A7" s="22"/>
      <c r="B7" s="20" t="s">
        <v>41</v>
      </c>
      <c r="C7" s="76">
        <v>2706000</v>
      </c>
      <c r="D7" s="113"/>
      <c r="E7" s="110">
        <v>2856000</v>
      </c>
      <c r="F7" s="114"/>
      <c r="G7" s="111"/>
      <c r="H7" s="21"/>
      <c r="I7" s="112"/>
      <c r="J7" s="21"/>
      <c r="K7" s="97"/>
      <c r="N7" s="1"/>
    </row>
    <row r="8" spans="1:11" s="153" customFormat="1" ht="13.5" customHeight="1">
      <c r="A8" s="148" t="s">
        <v>3</v>
      </c>
      <c r="B8" s="149"/>
      <c r="C8" s="77">
        <f>SUM(G18)</f>
        <v>800500</v>
      </c>
      <c r="D8" s="150"/>
      <c r="E8" s="102">
        <f>SUM(I18)</f>
        <v>1469700</v>
      </c>
      <c r="F8" s="151"/>
      <c r="G8" s="78"/>
      <c r="H8" s="65"/>
      <c r="I8" s="102"/>
      <c r="J8" s="65"/>
      <c r="K8" s="152"/>
    </row>
    <row r="9" spans="1:11" ht="13.5" customHeight="1">
      <c r="A9" s="19"/>
      <c r="B9" s="24" t="s">
        <v>4</v>
      </c>
      <c r="C9" s="72"/>
      <c r="D9" s="25"/>
      <c r="E9" s="100"/>
      <c r="F9" s="100"/>
      <c r="G9" s="26">
        <v>27000</v>
      </c>
      <c r="H9" s="75"/>
      <c r="I9" s="124">
        <v>11400</v>
      </c>
      <c r="J9" s="75"/>
      <c r="K9" s="97"/>
    </row>
    <row r="10" spans="1:11" ht="13.5" customHeight="1">
      <c r="A10" s="19"/>
      <c r="B10" s="24" t="s">
        <v>5</v>
      </c>
      <c r="C10" s="72"/>
      <c r="D10" s="25"/>
      <c r="E10" s="100"/>
      <c r="F10" s="100"/>
      <c r="G10" s="26">
        <v>30000</v>
      </c>
      <c r="H10" s="66"/>
      <c r="I10" s="124">
        <v>10000</v>
      </c>
      <c r="J10" s="66"/>
      <c r="K10" s="97"/>
    </row>
    <row r="11" spans="1:11" ht="13.5" customHeight="1">
      <c r="A11" s="19"/>
      <c r="B11" s="5" t="s">
        <v>6</v>
      </c>
      <c r="C11" s="72"/>
      <c r="D11" s="25"/>
      <c r="E11" s="100"/>
      <c r="F11" s="100"/>
      <c r="G11" s="26">
        <v>420000</v>
      </c>
      <c r="H11" s="27"/>
      <c r="I11" s="124">
        <v>1129000</v>
      </c>
      <c r="J11" s="27"/>
      <c r="K11" s="97"/>
    </row>
    <row r="12" spans="1:11" ht="13.5" customHeight="1">
      <c r="A12" s="19"/>
      <c r="B12" s="5" t="s">
        <v>32</v>
      </c>
      <c r="C12" s="72"/>
      <c r="D12" s="25"/>
      <c r="E12" s="100"/>
      <c r="F12" s="100"/>
      <c r="G12" s="26">
        <v>3500</v>
      </c>
      <c r="H12" s="27"/>
      <c r="I12" s="124"/>
      <c r="J12" s="27"/>
      <c r="K12" s="97"/>
    </row>
    <row r="13" spans="1:11" ht="13.5" customHeight="1">
      <c r="A13" s="19"/>
      <c r="B13" s="5" t="s">
        <v>29</v>
      </c>
      <c r="C13" s="72"/>
      <c r="D13" s="25"/>
      <c r="E13" s="100"/>
      <c r="F13" s="100"/>
      <c r="G13" s="26">
        <v>10000</v>
      </c>
      <c r="H13" s="27"/>
      <c r="I13" s="124">
        <v>20000</v>
      </c>
      <c r="J13" s="27"/>
      <c r="K13" s="97"/>
    </row>
    <row r="14" spans="1:11" ht="13.5" customHeight="1">
      <c r="A14" s="19"/>
      <c r="B14" s="5" t="s">
        <v>7</v>
      </c>
      <c r="C14" s="72"/>
      <c r="D14" s="25"/>
      <c r="E14" s="100"/>
      <c r="F14" s="100"/>
      <c r="G14" s="26">
        <v>20000</v>
      </c>
      <c r="H14" s="27"/>
      <c r="I14" s="124">
        <v>15000</v>
      </c>
      <c r="J14" s="27"/>
      <c r="K14" s="97"/>
    </row>
    <row r="15" spans="1:11" ht="13.5" customHeight="1">
      <c r="A15" s="19"/>
      <c r="B15" s="5" t="s">
        <v>42</v>
      </c>
      <c r="C15" s="72"/>
      <c r="D15" s="25"/>
      <c r="E15" s="100"/>
      <c r="F15" s="100"/>
      <c r="G15" s="26"/>
      <c r="H15" s="27"/>
      <c r="I15" s="124">
        <v>24300</v>
      </c>
      <c r="J15" s="27"/>
      <c r="K15" s="97"/>
    </row>
    <row r="16" spans="1:11" ht="13.5" customHeight="1">
      <c r="A16" s="19"/>
      <c r="B16" s="5" t="s">
        <v>26</v>
      </c>
      <c r="C16" s="72"/>
      <c r="D16" s="25"/>
      <c r="E16" s="100"/>
      <c r="F16" s="100"/>
      <c r="G16" s="26">
        <v>20000</v>
      </c>
      <c r="H16" s="27"/>
      <c r="I16" s="124"/>
      <c r="J16" s="27"/>
      <c r="K16" s="97"/>
    </row>
    <row r="17" spans="1:11" ht="13.5" customHeight="1" thickBot="1">
      <c r="A17" s="19"/>
      <c r="B17" s="24" t="s">
        <v>8</v>
      </c>
      <c r="C17" s="72"/>
      <c r="D17" s="25"/>
      <c r="E17" s="100"/>
      <c r="F17" s="100"/>
      <c r="G17" s="26">
        <v>270000</v>
      </c>
      <c r="H17" s="28"/>
      <c r="I17" s="124">
        <v>260000</v>
      </c>
      <c r="J17" s="28"/>
      <c r="K17" s="97"/>
    </row>
    <row r="18" spans="1:11" ht="12.75" customHeight="1" thickBot="1">
      <c r="A18" s="14" t="s">
        <v>9</v>
      </c>
      <c r="B18" s="31"/>
      <c r="C18" s="84">
        <f>SUM(C5:C17)</f>
        <v>6336500</v>
      </c>
      <c r="D18" s="32"/>
      <c r="E18" s="108">
        <f>SUM(E5:E17)</f>
        <v>7377700</v>
      </c>
      <c r="F18" s="108"/>
      <c r="G18" s="33">
        <f>SUM(G9:G17)</f>
        <v>800500</v>
      </c>
      <c r="H18" s="34"/>
      <c r="I18" s="109">
        <f>SUM(I9:I17)</f>
        <v>1469700</v>
      </c>
      <c r="J18" s="34"/>
      <c r="K18" s="125"/>
    </row>
    <row r="19" spans="1:12" ht="7.5" customHeight="1" thickBot="1">
      <c r="A19" s="35"/>
      <c r="B19" s="35"/>
      <c r="C19" s="36"/>
      <c r="D19" s="37"/>
      <c r="E19" s="36"/>
      <c r="F19" s="37"/>
      <c r="G19" s="37"/>
      <c r="H19" s="37"/>
      <c r="I19" s="37"/>
      <c r="J19" s="129"/>
      <c r="K19" s="143"/>
      <c r="L19" s="142"/>
    </row>
    <row r="20" spans="1:12" ht="30" customHeight="1">
      <c r="A20" s="7" t="s">
        <v>10</v>
      </c>
      <c r="B20" s="61"/>
      <c r="C20" s="8" t="s">
        <v>11</v>
      </c>
      <c r="D20" s="9"/>
      <c r="E20" s="95" t="s">
        <v>11</v>
      </c>
      <c r="F20" s="95" t="s">
        <v>43</v>
      </c>
      <c r="G20" s="10" t="s">
        <v>12</v>
      </c>
      <c r="H20" s="11" t="s">
        <v>13</v>
      </c>
      <c r="I20" s="121" t="s">
        <v>12</v>
      </c>
      <c r="J20" s="130"/>
      <c r="K20" s="144" t="s">
        <v>31</v>
      </c>
      <c r="L20" s="142"/>
    </row>
    <row r="21" spans="1:12" ht="5.25" customHeight="1">
      <c r="A21" s="38"/>
      <c r="B21" s="39"/>
      <c r="C21" s="40"/>
      <c r="D21" s="12"/>
      <c r="E21" s="114"/>
      <c r="F21" s="114"/>
      <c r="G21" s="12"/>
      <c r="H21" s="27"/>
      <c r="I21" s="114"/>
      <c r="J21" s="131"/>
      <c r="K21" s="97"/>
      <c r="L21" s="142"/>
    </row>
    <row r="22" spans="1:12" ht="12.75" customHeight="1">
      <c r="A22" s="38" t="s">
        <v>14</v>
      </c>
      <c r="B22" s="39"/>
      <c r="D22" s="41"/>
      <c r="E22" s="118">
        <v>945020</v>
      </c>
      <c r="F22" s="118"/>
      <c r="G22" s="42"/>
      <c r="H22" s="70">
        <v>779655</v>
      </c>
      <c r="I22" s="102"/>
      <c r="J22" s="132"/>
      <c r="K22" s="106">
        <v>945020</v>
      </c>
      <c r="L22" s="142"/>
    </row>
    <row r="23" spans="1:12" ht="12.75" customHeight="1">
      <c r="A23" s="19"/>
      <c r="B23" s="20" t="s">
        <v>28</v>
      </c>
      <c r="C23" s="63">
        <v>5000</v>
      </c>
      <c r="E23" s="117"/>
      <c r="F23" s="119">
        <v>5000</v>
      </c>
      <c r="G23" s="73"/>
      <c r="H23" s="93"/>
      <c r="I23" s="122"/>
      <c r="J23" s="133"/>
      <c r="K23" s="97"/>
      <c r="L23" s="142"/>
    </row>
    <row r="24" spans="1:12" ht="12.75" customHeight="1">
      <c r="A24" s="19"/>
      <c r="B24" s="20" t="s">
        <v>16</v>
      </c>
      <c r="C24" s="63">
        <v>85228</v>
      </c>
      <c r="E24" s="117"/>
      <c r="F24" s="117">
        <v>86780</v>
      </c>
      <c r="G24" s="29"/>
      <c r="H24" s="44"/>
      <c r="I24" s="116"/>
      <c r="J24" s="134"/>
      <c r="K24" s="97"/>
      <c r="L24" s="142"/>
    </row>
    <row r="25" spans="1:12" ht="12.75" customHeight="1">
      <c r="A25" s="19"/>
      <c r="B25" s="20" t="s">
        <v>15</v>
      </c>
      <c r="C25" s="63">
        <v>689427</v>
      </c>
      <c r="E25" s="115"/>
      <c r="F25" s="117">
        <v>853240</v>
      </c>
      <c r="G25" s="69"/>
      <c r="H25" s="44"/>
      <c r="I25" s="116"/>
      <c r="J25" s="134"/>
      <c r="K25" s="97"/>
      <c r="L25" s="142"/>
    </row>
    <row r="26" spans="1:12" ht="12.75" customHeight="1">
      <c r="A26" s="19"/>
      <c r="B26" s="20" t="s">
        <v>45</v>
      </c>
      <c r="C26" s="159"/>
      <c r="D26" s="81">
        <v>779655</v>
      </c>
      <c r="E26" s="115"/>
      <c r="F26" s="117"/>
      <c r="G26" s="69"/>
      <c r="H26" s="44"/>
      <c r="I26" s="116"/>
      <c r="J26" s="134"/>
      <c r="K26" s="97"/>
      <c r="L26" s="142"/>
    </row>
    <row r="27" spans="1:12" ht="12.75" customHeight="1">
      <c r="A27" s="46" t="s">
        <v>35</v>
      </c>
      <c r="B27" s="47"/>
      <c r="D27" s="54"/>
      <c r="E27" s="118">
        <v>1458476</v>
      </c>
      <c r="F27" s="114"/>
      <c r="G27" s="67"/>
      <c r="H27" s="157">
        <v>1430400</v>
      </c>
      <c r="I27" s="102"/>
      <c r="J27" s="158"/>
      <c r="K27" s="106">
        <v>1458476</v>
      </c>
      <c r="L27" s="142"/>
    </row>
    <row r="28" spans="1:12" ht="12.75" customHeight="1">
      <c r="A28" s="48"/>
      <c r="B28" s="5" t="s">
        <v>0</v>
      </c>
      <c r="C28" s="63">
        <v>137500</v>
      </c>
      <c r="E28" s="117"/>
      <c r="F28" s="114">
        <v>147000</v>
      </c>
      <c r="G28" s="67"/>
      <c r="H28" s="91"/>
      <c r="I28" s="102"/>
      <c r="J28" s="135"/>
      <c r="K28" s="96"/>
      <c r="L28" s="142"/>
    </row>
    <row r="29" spans="1:12" ht="12.75" customHeight="1">
      <c r="A29" s="23"/>
      <c r="B29" s="50" t="s">
        <v>17</v>
      </c>
      <c r="C29" s="64">
        <v>200000</v>
      </c>
      <c r="E29" s="117"/>
      <c r="F29" s="98">
        <v>200000</v>
      </c>
      <c r="G29" s="29"/>
      <c r="H29" s="44"/>
      <c r="I29" s="116"/>
      <c r="J29" s="134"/>
      <c r="K29" s="97"/>
      <c r="L29" s="142"/>
    </row>
    <row r="30" spans="1:12" ht="12.75" customHeight="1">
      <c r="A30" s="23"/>
      <c r="B30" s="43" t="s">
        <v>18</v>
      </c>
      <c r="C30" s="64">
        <v>75000</v>
      </c>
      <c r="E30" s="117"/>
      <c r="F30" s="98">
        <v>100000</v>
      </c>
      <c r="G30" s="29"/>
      <c r="H30" s="44"/>
      <c r="I30" s="116"/>
      <c r="J30" s="134"/>
      <c r="K30" s="97"/>
      <c r="L30" s="142"/>
    </row>
    <row r="31" spans="1:12" ht="12.75" customHeight="1">
      <c r="A31" s="23"/>
      <c r="B31" s="43" t="s">
        <v>19</v>
      </c>
      <c r="C31" s="64">
        <v>678500</v>
      </c>
      <c r="E31" s="117"/>
      <c r="F31" s="98">
        <v>653500</v>
      </c>
      <c r="G31" s="92"/>
      <c r="H31" s="79"/>
      <c r="I31" s="123"/>
      <c r="J31" s="136"/>
      <c r="K31" s="97"/>
      <c r="L31" s="142"/>
    </row>
    <row r="32" spans="1:12" ht="12.75" customHeight="1">
      <c r="A32" s="23"/>
      <c r="B32" s="43" t="s">
        <v>20</v>
      </c>
      <c r="C32" s="64">
        <v>339400</v>
      </c>
      <c r="E32" s="117"/>
      <c r="F32" s="98">
        <v>357976</v>
      </c>
      <c r="G32" s="67"/>
      <c r="H32" s="51"/>
      <c r="I32" s="102"/>
      <c r="J32" s="137"/>
      <c r="K32" s="97"/>
      <c r="L32" s="142"/>
    </row>
    <row r="33" spans="1:12" ht="12.75" customHeight="1">
      <c r="A33" s="23"/>
      <c r="B33" s="43"/>
      <c r="C33" s="64"/>
      <c r="D33" s="156">
        <v>1430400</v>
      </c>
      <c r="E33" s="117"/>
      <c r="F33" s="98"/>
      <c r="G33" s="67"/>
      <c r="H33" s="51"/>
      <c r="I33" s="102"/>
      <c r="J33" s="137"/>
      <c r="K33" s="97"/>
      <c r="L33" s="142"/>
    </row>
    <row r="34" spans="1:12" ht="12.75" customHeight="1">
      <c r="A34" s="38" t="s">
        <v>21</v>
      </c>
      <c r="B34" s="39"/>
      <c r="C34" s="82">
        <v>887775</v>
      </c>
      <c r="D34" s="52"/>
      <c r="E34" s="118">
        <v>923507</v>
      </c>
      <c r="F34" s="112"/>
      <c r="G34" s="42"/>
      <c r="H34" s="53">
        <v>887775</v>
      </c>
      <c r="I34" s="102"/>
      <c r="J34" s="138"/>
      <c r="K34" s="106">
        <v>923507</v>
      </c>
      <c r="L34" s="142"/>
    </row>
    <row r="35" spans="1:12" ht="12.75" customHeight="1">
      <c r="A35" s="38"/>
      <c r="B35" s="39"/>
      <c r="C35" s="82"/>
      <c r="D35" s="52"/>
      <c r="E35" s="118"/>
      <c r="F35" s="112"/>
      <c r="G35" s="42"/>
      <c r="H35" s="53"/>
      <c r="I35" s="102"/>
      <c r="J35" s="138"/>
      <c r="K35" s="106"/>
      <c r="L35" s="142"/>
    </row>
    <row r="36" spans="1:12" ht="12.75" customHeight="1">
      <c r="A36" s="38" t="s">
        <v>22</v>
      </c>
      <c r="B36" s="39"/>
      <c r="D36" s="54"/>
      <c r="E36" s="118">
        <v>4050697</v>
      </c>
      <c r="F36" s="114"/>
      <c r="G36" s="55">
        <v>743500</v>
      </c>
      <c r="H36" s="65">
        <v>2438170</v>
      </c>
      <c r="I36" s="101">
        <v>1469700</v>
      </c>
      <c r="J36" s="139"/>
      <c r="K36" s="106">
        <v>2580997</v>
      </c>
      <c r="L36" s="142"/>
    </row>
    <row r="37" spans="1:12" ht="12.75" customHeight="1">
      <c r="A37" s="56"/>
      <c r="B37" s="154" t="s">
        <v>34</v>
      </c>
      <c r="C37" s="49">
        <v>2019170</v>
      </c>
      <c r="E37" s="117"/>
      <c r="F37" s="114">
        <v>2161997</v>
      </c>
      <c r="G37" s="29"/>
      <c r="H37" s="44"/>
      <c r="I37" s="116"/>
      <c r="J37" s="134"/>
      <c r="K37" s="97"/>
      <c r="L37" s="142"/>
    </row>
    <row r="38" spans="1:12" ht="12.75" customHeight="1">
      <c r="A38" s="56"/>
      <c r="B38" s="43" t="s">
        <v>27</v>
      </c>
      <c r="C38" s="63">
        <v>239000</v>
      </c>
      <c r="E38" s="117"/>
      <c r="F38" s="114">
        <v>239000</v>
      </c>
      <c r="G38" s="29"/>
      <c r="H38" s="44"/>
      <c r="I38" s="116"/>
      <c r="J38" s="134"/>
      <c r="K38" s="97"/>
      <c r="L38" s="142"/>
    </row>
    <row r="39" spans="1:12" ht="12.75" customHeight="1">
      <c r="A39" s="56"/>
      <c r="B39" s="43" t="s">
        <v>33</v>
      </c>
      <c r="C39" s="63">
        <v>110000</v>
      </c>
      <c r="E39" s="117"/>
      <c r="F39" s="114">
        <v>110000</v>
      </c>
      <c r="G39" s="36"/>
      <c r="H39" s="30"/>
      <c r="I39" s="116"/>
      <c r="J39" s="134"/>
      <c r="K39" s="97"/>
      <c r="L39" s="142"/>
    </row>
    <row r="40" spans="1:12" ht="12.75" customHeight="1">
      <c r="A40" s="56"/>
      <c r="B40" s="43" t="s">
        <v>23</v>
      </c>
      <c r="C40" s="63">
        <v>70000</v>
      </c>
      <c r="E40" s="117"/>
      <c r="F40" s="114">
        <v>70000</v>
      </c>
      <c r="G40" s="74"/>
      <c r="H40" s="30"/>
      <c r="I40" s="116"/>
      <c r="J40" s="134"/>
      <c r="K40" s="97"/>
      <c r="L40" s="142"/>
    </row>
    <row r="41" spans="1:12" ht="12.75" customHeight="1">
      <c r="A41" s="56"/>
      <c r="B41" s="43"/>
      <c r="C41" s="45"/>
      <c r="D41" s="82">
        <f>SUM(G36+H36)</f>
        <v>3181670</v>
      </c>
      <c r="E41" s="117"/>
      <c r="F41" s="114"/>
      <c r="G41" s="74"/>
      <c r="H41" s="30"/>
      <c r="I41" s="116"/>
      <c r="J41" s="134"/>
      <c r="K41" s="97"/>
      <c r="L41" s="142"/>
    </row>
    <row r="42" spans="1:12" ht="12.75" customHeight="1">
      <c r="A42" s="46" t="s">
        <v>24</v>
      </c>
      <c r="B42" s="47"/>
      <c r="C42" s="82">
        <v>57000</v>
      </c>
      <c r="D42" s="63"/>
      <c r="E42" s="118"/>
      <c r="F42" s="114"/>
      <c r="G42" s="78">
        <v>57000</v>
      </c>
      <c r="H42" s="68">
        <v>0</v>
      </c>
      <c r="I42" s="102"/>
      <c r="J42" s="140"/>
      <c r="K42" s="106">
        <v>0</v>
      </c>
      <c r="L42" s="142"/>
    </row>
    <row r="43" spans="1:12" ht="12.75" customHeight="1" thickBot="1">
      <c r="A43" s="46"/>
      <c r="B43" s="160"/>
      <c r="C43" s="82"/>
      <c r="D43" s="63"/>
      <c r="E43" s="118"/>
      <c r="F43" s="114"/>
      <c r="G43" s="78"/>
      <c r="H43" s="68"/>
      <c r="I43" s="102"/>
      <c r="J43" s="140"/>
      <c r="K43" s="161"/>
      <c r="L43" s="142"/>
    </row>
    <row r="44" spans="1:12" ht="12" customHeight="1" thickBot="1">
      <c r="A44" s="14" t="s">
        <v>25</v>
      </c>
      <c r="B44" s="31"/>
      <c r="C44" s="83">
        <f>SUM(C22:C42)</f>
        <v>5593000</v>
      </c>
      <c r="D44" s="57"/>
      <c r="E44" s="107">
        <f>SUM(E22:E42)</f>
        <v>7377700</v>
      </c>
      <c r="F44" s="120"/>
      <c r="G44" s="58">
        <f>SUM(G34:G42)</f>
        <v>800500</v>
      </c>
      <c r="H44" s="59">
        <f>SUM(H22:H42)</f>
        <v>5536000</v>
      </c>
      <c r="I44" s="103">
        <f>SUM(I34:I42)</f>
        <v>1469700</v>
      </c>
      <c r="J44" s="141"/>
      <c r="K44" s="127">
        <f>SUM(K22:K42)</f>
        <v>5908000</v>
      </c>
      <c r="L44" s="142"/>
    </row>
    <row r="45" spans="10:12" ht="7.5" customHeight="1">
      <c r="J45" s="142"/>
      <c r="K45" s="142"/>
      <c r="L45" s="142"/>
    </row>
    <row r="46" ht="13.5">
      <c r="K46" s="8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7">
      <selection activeCell="G61" sqref="G61"/>
    </sheetView>
  </sheetViews>
  <sheetFormatPr defaultColWidth="8.8515625" defaultRowHeight="15"/>
  <cols>
    <col min="1" max="1" width="2.7109375" style="0" customWidth="1"/>
    <col min="2" max="3" width="23.140625" style="0" customWidth="1"/>
    <col min="4" max="4" width="13.421875" style="0" bestFit="1" customWidth="1"/>
    <col min="5" max="5" width="13.421875" style="1" bestFit="1" customWidth="1"/>
    <col min="6" max="6" width="9.00390625" style="1" bestFit="1" customWidth="1"/>
    <col min="7" max="7" width="14.7109375" style="0" customWidth="1"/>
    <col min="8" max="8" width="1.1484375" style="0" customWidth="1"/>
    <col min="9" max="9" width="14.421875" style="0" customWidth="1"/>
    <col min="10" max="10" width="1.421875" style="0" customWidth="1"/>
    <col min="11" max="11" width="8.8515625" style="0" customWidth="1"/>
    <col min="12" max="12" width="9.28125" style="0" bestFit="1" customWidth="1"/>
  </cols>
  <sheetData>
    <row r="1" spans="1:9" s="212" customFormat="1" ht="17.25" customHeight="1">
      <c r="A1" s="209" t="s">
        <v>69</v>
      </c>
      <c r="B1" s="210"/>
      <c r="C1" s="210"/>
      <c r="D1" s="210"/>
      <c r="E1" s="211"/>
      <c r="F1" s="211"/>
      <c r="G1" s="210"/>
      <c r="H1" s="210"/>
      <c r="I1" s="210"/>
    </row>
    <row r="2" spans="1:9" ht="11.25" customHeight="1" thickBot="1">
      <c r="A2" s="90"/>
      <c r="B2" s="85"/>
      <c r="C2" s="85"/>
      <c r="D2" s="155"/>
      <c r="E2" s="86"/>
      <c r="F2" s="86"/>
      <c r="G2" s="89"/>
      <c r="H2" s="89"/>
      <c r="I2" s="13"/>
    </row>
    <row r="3" spans="1:9" ht="15" customHeight="1" thickBot="1">
      <c r="A3" s="203" t="s">
        <v>1</v>
      </c>
      <c r="B3" s="204"/>
      <c r="C3" s="204"/>
      <c r="D3" s="231" t="s">
        <v>38</v>
      </c>
      <c r="E3" s="205" t="s">
        <v>58</v>
      </c>
      <c r="F3" s="206" t="s">
        <v>51</v>
      </c>
      <c r="G3" s="207" t="s">
        <v>38</v>
      </c>
      <c r="H3" s="208"/>
      <c r="I3" s="205" t="s">
        <v>58</v>
      </c>
    </row>
    <row r="4" spans="1:9" ht="13.5" customHeight="1">
      <c r="A4" s="15" t="s">
        <v>2</v>
      </c>
      <c r="B4" s="16"/>
      <c r="C4" s="16"/>
      <c r="D4" s="71"/>
      <c r="E4" s="168"/>
      <c r="F4" s="195"/>
      <c r="G4" s="18"/>
      <c r="H4" s="128"/>
      <c r="I4" s="183"/>
    </row>
    <row r="5" spans="1:9" ht="13.5" customHeight="1">
      <c r="A5" s="19"/>
      <c r="B5" s="20" t="s">
        <v>70</v>
      </c>
      <c r="C5" s="20" t="s">
        <v>61</v>
      </c>
      <c r="D5" s="179">
        <v>196000</v>
      </c>
      <c r="E5" s="179">
        <v>275000</v>
      </c>
      <c r="F5" s="200">
        <f>+E5-D5</f>
        <v>79000</v>
      </c>
      <c r="G5" s="21"/>
      <c r="H5" s="21"/>
      <c r="I5" s="184"/>
    </row>
    <row r="6" spans="1:9" ht="13.5" customHeight="1">
      <c r="A6" s="19"/>
      <c r="B6" s="20" t="s">
        <v>71</v>
      </c>
      <c r="C6" s="20" t="s">
        <v>59</v>
      </c>
      <c r="D6" s="179">
        <v>2856000</v>
      </c>
      <c r="E6" s="179">
        <v>2924000</v>
      </c>
      <c r="F6" s="200">
        <f aca="true" t="shared" si="0" ref="F6:F20">+E6-D6</f>
        <v>68000</v>
      </c>
      <c r="G6" s="21"/>
      <c r="H6" s="21"/>
      <c r="I6" s="184"/>
    </row>
    <row r="7" spans="1:12" ht="13.5" customHeight="1">
      <c r="A7" s="22"/>
      <c r="B7" s="20" t="s">
        <v>72</v>
      </c>
      <c r="C7" s="20" t="s">
        <v>60</v>
      </c>
      <c r="D7" s="220">
        <v>2856000</v>
      </c>
      <c r="E7" s="220">
        <v>2924000</v>
      </c>
      <c r="F7" s="232">
        <f t="shared" si="0"/>
        <v>68000</v>
      </c>
      <c r="G7" s="21"/>
      <c r="H7" s="21"/>
      <c r="I7" s="184"/>
      <c r="L7" s="1"/>
    </row>
    <row r="8" spans="1:12" ht="13.5" customHeight="1">
      <c r="A8" s="22"/>
      <c r="B8" s="162" t="s">
        <v>45</v>
      </c>
      <c r="C8" s="162" t="s">
        <v>45</v>
      </c>
      <c r="D8" s="170">
        <f>SUM(D5:D7)</f>
        <v>5908000</v>
      </c>
      <c r="E8" s="170">
        <f>SUM(E5:E7)</f>
        <v>6123000</v>
      </c>
      <c r="F8" s="196">
        <f t="shared" si="0"/>
        <v>215000</v>
      </c>
      <c r="G8" s="65"/>
      <c r="H8" s="65"/>
      <c r="I8" s="185"/>
      <c r="J8" s="153"/>
      <c r="L8" s="1"/>
    </row>
    <row r="9" spans="1:9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9" ht="13.5" customHeight="1">
      <c r="A10" s="19"/>
      <c r="B10" s="24" t="s">
        <v>4</v>
      </c>
      <c r="C10" s="24" t="s">
        <v>4</v>
      </c>
      <c r="D10" s="172">
        <v>11400</v>
      </c>
      <c r="E10" s="172">
        <v>18500</v>
      </c>
      <c r="F10" s="200">
        <f t="shared" si="0"/>
        <v>7100</v>
      </c>
      <c r="G10" s="75"/>
      <c r="H10" s="75"/>
      <c r="I10" s="184"/>
    </row>
    <row r="11" spans="1:9" ht="13.5" customHeight="1">
      <c r="A11" s="19"/>
      <c r="B11" s="24" t="s">
        <v>5</v>
      </c>
      <c r="C11" s="24" t="s">
        <v>5</v>
      </c>
      <c r="D11" s="172">
        <v>10000</v>
      </c>
      <c r="E11" s="172">
        <v>10000</v>
      </c>
      <c r="F11" s="200">
        <f t="shared" si="0"/>
        <v>0</v>
      </c>
      <c r="G11" s="66"/>
      <c r="H11" s="66"/>
      <c r="I11" s="184"/>
    </row>
    <row r="12" spans="1:9" ht="13.5" customHeight="1">
      <c r="A12" s="19"/>
      <c r="B12" s="24"/>
      <c r="C12" s="24" t="s">
        <v>73</v>
      </c>
      <c r="D12" s="172"/>
      <c r="E12" s="172">
        <v>30500</v>
      </c>
      <c r="F12" s="200">
        <f t="shared" si="0"/>
        <v>30500</v>
      </c>
      <c r="G12" s="66"/>
      <c r="H12" s="66"/>
      <c r="I12" s="184"/>
    </row>
    <row r="13" spans="1:9" ht="13.5" customHeight="1">
      <c r="A13" s="19"/>
      <c r="B13" s="5" t="s">
        <v>6</v>
      </c>
      <c r="C13" s="5" t="s">
        <v>6</v>
      </c>
      <c r="D13" s="172">
        <v>1129000</v>
      </c>
      <c r="E13" s="172">
        <v>1150000</v>
      </c>
      <c r="F13" s="200">
        <f t="shared" si="0"/>
        <v>21000</v>
      </c>
      <c r="G13" s="27"/>
      <c r="H13" s="27"/>
      <c r="I13" s="184"/>
    </row>
    <row r="14" spans="1:9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9" ht="13.5" customHeight="1">
      <c r="A15" s="19"/>
      <c r="B15" s="5" t="s">
        <v>29</v>
      </c>
      <c r="C15" s="5" t="s">
        <v>29</v>
      </c>
      <c r="D15" s="172">
        <v>20000</v>
      </c>
      <c r="E15" s="172">
        <v>25000</v>
      </c>
      <c r="F15" s="200">
        <f t="shared" si="0"/>
        <v>5000</v>
      </c>
      <c r="G15" s="27"/>
      <c r="H15" s="27"/>
      <c r="I15" s="184"/>
    </row>
    <row r="16" spans="1:9" ht="13.5" customHeight="1">
      <c r="A16" s="19"/>
      <c r="B16" s="5" t="s">
        <v>7</v>
      </c>
      <c r="C16" s="5" t="s">
        <v>7</v>
      </c>
      <c r="D16" s="172">
        <v>15000</v>
      </c>
      <c r="E16" s="172">
        <v>21500</v>
      </c>
      <c r="F16" s="200">
        <f t="shared" si="0"/>
        <v>6500</v>
      </c>
      <c r="G16" s="27"/>
      <c r="H16" s="27"/>
      <c r="I16" s="184"/>
    </row>
    <row r="17" spans="1:9" ht="13.5" customHeight="1">
      <c r="A17" s="19"/>
      <c r="B17" s="5" t="s">
        <v>42</v>
      </c>
      <c r="C17" s="5" t="s">
        <v>42</v>
      </c>
      <c r="D17" s="172">
        <v>24300</v>
      </c>
      <c r="E17" s="172">
        <v>0</v>
      </c>
      <c r="F17" s="200">
        <f t="shared" si="0"/>
        <v>-24300</v>
      </c>
      <c r="G17" s="27"/>
      <c r="H17" s="27"/>
      <c r="I17" s="184"/>
    </row>
    <row r="18" spans="1:9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9" ht="13.5" customHeight="1">
      <c r="A19" s="19"/>
      <c r="B19" s="24" t="s">
        <v>8</v>
      </c>
      <c r="C19" s="24" t="s">
        <v>8</v>
      </c>
      <c r="D19" s="219">
        <v>260000</v>
      </c>
      <c r="E19" s="219">
        <v>260000</v>
      </c>
      <c r="F19" s="220">
        <f t="shared" si="0"/>
        <v>0</v>
      </c>
      <c r="G19" s="28"/>
      <c r="H19" s="28"/>
      <c r="I19" s="184"/>
    </row>
    <row r="20" spans="1:9" ht="13.5" customHeight="1">
      <c r="A20" s="19"/>
      <c r="B20" s="163" t="s">
        <v>45</v>
      </c>
      <c r="C20" s="163" t="s">
        <v>45</v>
      </c>
      <c r="D20" s="173">
        <f>SUM(D10:D19)</f>
        <v>1469700</v>
      </c>
      <c r="E20" s="173">
        <f>SUM(E10:E19)</f>
        <v>1515500</v>
      </c>
      <c r="F20" s="196">
        <f t="shared" si="0"/>
        <v>45800</v>
      </c>
      <c r="G20" s="28"/>
      <c r="H20" s="28"/>
      <c r="I20" s="184"/>
    </row>
    <row r="21" spans="1:9" ht="13.5" customHeight="1" thickBot="1">
      <c r="A21" s="19"/>
      <c r="B21" s="164"/>
      <c r="C21" s="225"/>
      <c r="D21" s="26"/>
      <c r="E21" s="174"/>
      <c r="F21" s="197"/>
      <c r="G21" s="28"/>
      <c r="H21" s="28"/>
      <c r="I21" s="184"/>
    </row>
    <row r="22" spans="1:9" ht="12.75" customHeight="1" thickBot="1">
      <c r="A22" s="14" t="s">
        <v>9</v>
      </c>
      <c r="B22" s="31"/>
      <c r="C22" s="31"/>
      <c r="D22" s="84">
        <f>+D20+D8</f>
        <v>7377700</v>
      </c>
      <c r="E22" s="175">
        <f>+E20+E8</f>
        <v>7638500</v>
      </c>
      <c r="F22" s="233">
        <f>+E22-D22</f>
        <v>260800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142"/>
      <c r="I23" s="143"/>
      <c r="J23" s="142"/>
    </row>
    <row r="24" spans="1:10" ht="15" customHeight="1">
      <c r="A24" s="213" t="s">
        <v>10</v>
      </c>
      <c r="B24" s="214"/>
      <c r="C24" s="226"/>
      <c r="D24" s="234" t="s">
        <v>11</v>
      </c>
      <c r="E24" s="215" t="s">
        <v>11</v>
      </c>
      <c r="F24" s="216" t="s">
        <v>51</v>
      </c>
      <c r="G24" s="217" t="s">
        <v>31</v>
      </c>
      <c r="H24" s="229"/>
      <c r="I24" s="218" t="s">
        <v>31</v>
      </c>
      <c r="J24" s="142"/>
    </row>
    <row r="25" spans="1:10" ht="15" customHeight="1">
      <c r="A25" s="38"/>
      <c r="B25" s="39"/>
      <c r="C25" s="227"/>
      <c r="D25" s="40"/>
      <c r="E25" s="176"/>
      <c r="F25" s="198"/>
      <c r="G25" s="27" t="s">
        <v>63</v>
      </c>
      <c r="H25" s="142"/>
      <c r="I25" s="184" t="s">
        <v>63</v>
      </c>
      <c r="J25" s="142"/>
    </row>
    <row r="26" spans="1:10" ht="12.75" customHeight="1">
      <c r="A26" s="38" t="s">
        <v>14</v>
      </c>
      <c r="B26" s="39"/>
      <c r="C26" s="227"/>
      <c r="D26" s="40"/>
      <c r="E26" s="177"/>
      <c r="F26" s="199"/>
      <c r="G26" s="66" t="s">
        <v>62</v>
      </c>
      <c r="H26" s="142"/>
      <c r="I26" s="184" t="s">
        <v>62</v>
      </c>
      <c r="J26" s="142"/>
    </row>
    <row r="27" spans="1:10" ht="12.75" customHeight="1">
      <c r="A27" s="19"/>
      <c r="B27" s="20" t="s">
        <v>28</v>
      </c>
      <c r="C27" s="228"/>
      <c r="D27" s="178">
        <v>5000</v>
      </c>
      <c r="E27" s="178">
        <v>5300</v>
      </c>
      <c r="F27" s="235">
        <f>+E27-D27</f>
        <v>300</v>
      </c>
      <c r="G27" s="93"/>
      <c r="H27" s="142"/>
      <c r="I27" s="184"/>
      <c r="J27" s="142"/>
    </row>
    <row r="28" spans="1:10" ht="12.75" customHeight="1">
      <c r="A28" s="19"/>
      <c r="B28" s="20" t="s">
        <v>16</v>
      </c>
      <c r="C28" s="227"/>
      <c r="D28" s="179">
        <v>86780</v>
      </c>
      <c r="E28" s="179">
        <v>93334</v>
      </c>
      <c r="F28" s="235">
        <f>+E28-D28</f>
        <v>6554</v>
      </c>
      <c r="G28" s="44"/>
      <c r="H28" s="142"/>
      <c r="I28" s="184"/>
      <c r="J28" s="142"/>
    </row>
    <row r="29" spans="1:10" ht="12.75" customHeight="1">
      <c r="A29" s="19"/>
      <c r="B29" s="20" t="s">
        <v>15</v>
      </c>
      <c r="C29" s="227"/>
      <c r="D29" s="222">
        <v>853240</v>
      </c>
      <c r="E29" s="222">
        <v>948265</v>
      </c>
      <c r="F29" s="236">
        <f>+E29-D29</f>
        <v>95025</v>
      </c>
      <c r="G29" s="44"/>
      <c r="H29" s="142"/>
      <c r="I29" s="184"/>
      <c r="J29" s="142"/>
    </row>
    <row r="30" spans="1:10" ht="12.75" customHeight="1">
      <c r="A30" s="19"/>
      <c r="B30" s="20" t="s">
        <v>45</v>
      </c>
      <c r="C30" s="227"/>
      <c r="D30" s="40">
        <f>SUM(D27:D29)</f>
        <v>945020</v>
      </c>
      <c r="E30" s="224">
        <f>SUM(E27:E29)</f>
        <v>1046899</v>
      </c>
      <c r="F30" s="202">
        <f>+E30-D30</f>
        <v>101879</v>
      </c>
      <c r="G30" s="70">
        <v>945020</v>
      </c>
      <c r="H30" s="142"/>
      <c r="I30" s="187">
        <v>1046899</v>
      </c>
      <c r="J30" s="142"/>
    </row>
    <row r="31" spans="1:10" ht="12.75" customHeight="1">
      <c r="A31" s="19"/>
      <c r="B31" s="20"/>
      <c r="C31" s="227"/>
      <c r="D31" s="40"/>
      <c r="E31" s="180"/>
      <c r="F31" s="201"/>
      <c r="G31" s="44"/>
      <c r="H31" s="142"/>
      <c r="I31" s="184"/>
      <c r="J31" s="142"/>
    </row>
    <row r="32" spans="1:10" ht="12.75" customHeight="1">
      <c r="A32" s="46" t="s">
        <v>35</v>
      </c>
      <c r="B32" s="47"/>
      <c r="C32" s="227"/>
      <c r="D32" s="40"/>
      <c r="E32" s="177"/>
      <c r="F32" s="199"/>
      <c r="G32" s="157"/>
      <c r="H32" s="142"/>
      <c r="I32" s="187"/>
      <c r="J32" s="142"/>
    </row>
    <row r="33" spans="1:10" ht="12.75" customHeight="1">
      <c r="A33" s="48"/>
      <c r="B33" s="5" t="s">
        <v>0</v>
      </c>
      <c r="C33" s="227"/>
      <c r="D33" s="181">
        <v>147000</v>
      </c>
      <c r="E33" s="176">
        <v>147000</v>
      </c>
      <c r="F33" s="235">
        <f aca="true" t="shared" si="1" ref="F33:F38">+E33-D33</f>
        <v>0</v>
      </c>
      <c r="G33" s="91"/>
      <c r="H33" s="142"/>
      <c r="I33" s="188"/>
      <c r="J33" s="142"/>
    </row>
    <row r="34" spans="1:10" ht="12.75" customHeight="1">
      <c r="A34" s="23"/>
      <c r="B34" s="50" t="s">
        <v>17</v>
      </c>
      <c r="C34" s="227"/>
      <c r="D34" s="181">
        <v>200000</v>
      </c>
      <c r="E34" s="181">
        <v>0</v>
      </c>
      <c r="F34" s="235">
        <f t="shared" si="1"/>
        <v>-200000</v>
      </c>
      <c r="G34" s="44"/>
      <c r="H34" s="142"/>
      <c r="I34" s="184"/>
      <c r="J34" s="142"/>
    </row>
    <row r="35" spans="1:10" ht="12.75" customHeight="1">
      <c r="A35" s="23"/>
      <c r="B35" s="43" t="s">
        <v>18</v>
      </c>
      <c r="C35" s="227"/>
      <c r="D35" s="181">
        <v>100000</v>
      </c>
      <c r="E35" s="181">
        <v>200000</v>
      </c>
      <c r="F35" s="235">
        <f t="shared" si="1"/>
        <v>100000</v>
      </c>
      <c r="G35" s="44"/>
      <c r="H35" s="142"/>
      <c r="I35" s="184"/>
      <c r="J35" s="142"/>
    </row>
    <row r="36" spans="1:10" ht="12.75" customHeight="1">
      <c r="A36" s="23"/>
      <c r="B36" s="43" t="s">
        <v>19</v>
      </c>
      <c r="C36" s="227"/>
      <c r="D36" s="181">
        <v>653500</v>
      </c>
      <c r="E36" s="181">
        <v>753500</v>
      </c>
      <c r="F36" s="235">
        <f t="shared" si="1"/>
        <v>100000</v>
      </c>
      <c r="G36" s="79"/>
      <c r="H36" s="142"/>
      <c r="I36" s="184"/>
      <c r="J36" s="142"/>
    </row>
    <row r="37" spans="1:10" ht="12.75" customHeight="1">
      <c r="A37" s="23"/>
      <c r="B37" s="43" t="s">
        <v>20</v>
      </c>
      <c r="C37" s="227"/>
      <c r="D37" s="221">
        <v>357976</v>
      </c>
      <c r="E37" s="221">
        <v>360420</v>
      </c>
      <c r="F37" s="236">
        <f t="shared" si="1"/>
        <v>2444</v>
      </c>
      <c r="G37" s="51"/>
      <c r="H37" s="142"/>
      <c r="I37" s="184"/>
      <c r="J37" s="142"/>
    </row>
    <row r="38" spans="1:10" ht="12.75" customHeight="1">
      <c r="A38" s="23"/>
      <c r="B38" s="43"/>
      <c r="C38" s="227"/>
      <c r="D38" s="223">
        <f>SUM(D33:D37)</f>
        <v>1458476</v>
      </c>
      <c r="E38" s="223">
        <f>SUM(E33:E37)</f>
        <v>1460920</v>
      </c>
      <c r="F38" s="202">
        <f t="shared" si="1"/>
        <v>2444</v>
      </c>
      <c r="G38" s="51">
        <v>1458476</v>
      </c>
      <c r="H38" s="142"/>
      <c r="I38" s="187">
        <v>1460920</v>
      </c>
      <c r="J38" s="142"/>
    </row>
    <row r="39" spans="1:10" ht="12.75" customHeight="1">
      <c r="A39" s="23"/>
      <c r="B39" s="43"/>
      <c r="C39" s="227"/>
      <c r="D39" s="40"/>
      <c r="E39" s="179"/>
      <c r="F39" s="200"/>
      <c r="G39" s="51"/>
      <c r="H39" s="142"/>
      <c r="I39" s="184"/>
      <c r="J39" s="142"/>
    </row>
    <row r="40" spans="1:10" ht="12.75" customHeight="1">
      <c r="A40" s="38" t="s">
        <v>47</v>
      </c>
      <c r="B40" s="39"/>
      <c r="C40" s="227"/>
      <c r="D40" s="177">
        <v>923507</v>
      </c>
      <c r="E40" s="177">
        <v>961027</v>
      </c>
      <c r="F40" s="202">
        <f>+E40-D40</f>
        <v>37520</v>
      </c>
      <c r="G40" s="53">
        <v>923507</v>
      </c>
      <c r="H40" s="142"/>
      <c r="I40" s="187">
        <v>961027</v>
      </c>
      <c r="J40" s="142"/>
    </row>
    <row r="41" spans="1:10" ht="12.75" customHeight="1">
      <c r="A41" s="38"/>
      <c r="B41" s="39"/>
      <c r="C41" s="227"/>
      <c r="D41" s="40"/>
      <c r="E41" s="177"/>
      <c r="F41" s="199"/>
      <c r="G41" s="53"/>
      <c r="H41" s="142"/>
      <c r="I41" s="187"/>
      <c r="J41" s="142"/>
    </row>
    <row r="42" spans="1:10" ht="12.75" customHeight="1">
      <c r="A42" s="38" t="s">
        <v>22</v>
      </c>
      <c r="B42" s="39"/>
      <c r="C42" s="227"/>
      <c r="D42" s="40"/>
      <c r="E42" s="177"/>
      <c r="F42" s="199"/>
      <c r="G42" s="65"/>
      <c r="H42" s="142"/>
      <c r="I42" s="187"/>
      <c r="J42" s="142"/>
    </row>
    <row r="43" spans="1:10" ht="12.75" customHeight="1">
      <c r="A43" s="38"/>
      <c r="B43" s="39"/>
      <c r="C43" s="227"/>
      <c r="D43" s="40"/>
      <c r="E43" s="177"/>
      <c r="F43" s="199"/>
      <c r="G43" s="65"/>
      <c r="H43" s="142"/>
      <c r="I43" s="187"/>
      <c r="J43" s="142"/>
    </row>
    <row r="44" spans="1:10" ht="12.75" customHeight="1">
      <c r="A44" s="56"/>
      <c r="B44" s="154" t="s">
        <v>34</v>
      </c>
      <c r="C44" s="227"/>
      <c r="D44" s="179">
        <v>2161997</v>
      </c>
      <c r="E44" s="179">
        <v>2245654</v>
      </c>
      <c r="F44" s="235">
        <f>+E44-D44</f>
        <v>83657</v>
      </c>
      <c r="G44" s="44"/>
      <c r="H44" s="142"/>
      <c r="I44" s="184"/>
      <c r="J44" s="142"/>
    </row>
    <row r="45" spans="1:10" ht="12.75" customHeight="1">
      <c r="A45" s="56"/>
      <c r="B45" s="43" t="s">
        <v>27</v>
      </c>
      <c r="C45" s="227"/>
      <c r="D45" s="179">
        <v>239000</v>
      </c>
      <c r="E45" s="179">
        <v>254000</v>
      </c>
      <c r="F45" s="235">
        <f>+E45-D45</f>
        <v>15000</v>
      </c>
      <c r="G45" s="44"/>
      <c r="H45" s="142"/>
      <c r="I45" s="184"/>
      <c r="J45" s="142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35">
        <f>+E46-D46</f>
        <v>0</v>
      </c>
      <c r="G46" s="30"/>
      <c r="H46" s="142"/>
      <c r="I46" s="184"/>
      <c r="J46" s="142"/>
    </row>
    <row r="47" spans="1:10" ht="12.75" customHeight="1">
      <c r="A47" s="56"/>
      <c r="B47" s="43" t="s">
        <v>23</v>
      </c>
      <c r="C47" s="227"/>
      <c r="D47" s="222">
        <v>70000</v>
      </c>
      <c r="E47" s="222">
        <v>75000</v>
      </c>
      <c r="F47" s="236">
        <f>+E47-D47</f>
        <v>5000</v>
      </c>
      <c r="G47" s="30"/>
      <c r="H47" s="142"/>
      <c r="I47" s="184"/>
      <c r="J47" s="142"/>
    </row>
    <row r="48" spans="1:10" ht="12.75" customHeight="1">
      <c r="A48" s="56"/>
      <c r="B48" s="43" t="s">
        <v>46</v>
      </c>
      <c r="C48" s="227"/>
      <c r="D48" s="169">
        <f>SUM(D44:D47)</f>
        <v>2580997</v>
      </c>
      <c r="E48" s="169">
        <v>2654154</v>
      </c>
      <c r="F48" s="202">
        <f>+E48-D48</f>
        <v>73157</v>
      </c>
      <c r="G48" s="65">
        <v>2580997</v>
      </c>
      <c r="H48" s="142"/>
      <c r="I48" s="187">
        <v>2654154</v>
      </c>
      <c r="J48" s="142"/>
    </row>
    <row r="49" spans="1:10" ht="12.75" customHeight="1">
      <c r="A49" s="56"/>
      <c r="B49" s="43"/>
      <c r="C49" s="227"/>
      <c r="D49" s="40"/>
      <c r="E49" s="179"/>
      <c r="F49" s="200"/>
      <c r="G49" s="30"/>
      <c r="H49" s="142"/>
      <c r="I49" s="184"/>
      <c r="J49" s="142"/>
    </row>
    <row r="50" spans="1:10" ht="12.75" customHeight="1">
      <c r="A50" s="56"/>
      <c r="B50" s="39" t="s">
        <v>12</v>
      </c>
      <c r="C50" s="227"/>
      <c r="D50" s="169">
        <v>1469700</v>
      </c>
      <c r="E50" s="169">
        <v>1515500</v>
      </c>
      <c r="F50" s="202">
        <f>+E50-D50</f>
        <v>45800</v>
      </c>
      <c r="G50" s="157">
        <v>0</v>
      </c>
      <c r="H50" s="142"/>
      <c r="I50" s="187">
        <v>0</v>
      </c>
      <c r="J50" s="142"/>
    </row>
    <row r="51" spans="1:10" ht="12.75" customHeight="1">
      <c r="A51" s="56"/>
      <c r="B51" s="39"/>
      <c r="C51" s="227"/>
      <c r="D51" s="40"/>
      <c r="E51" s="179"/>
      <c r="F51" s="200"/>
      <c r="G51" s="30"/>
      <c r="H51" s="142"/>
      <c r="I51" s="184"/>
      <c r="J51" s="142"/>
    </row>
    <row r="52" spans="1:10" ht="12.75" customHeight="1">
      <c r="A52" s="56"/>
      <c r="B52" s="39" t="s">
        <v>48</v>
      </c>
      <c r="C52" s="227"/>
      <c r="D52" s="169">
        <f>+D50+D48</f>
        <v>4050697</v>
      </c>
      <c r="E52" s="169">
        <f>+E50+E48</f>
        <v>4169654</v>
      </c>
      <c r="F52" s="202">
        <f>+E52-D52</f>
        <v>118957</v>
      </c>
      <c r="G52" s="30"/>
      <c r="H52" s="142"/>
      <c r="I52" s="184"/>
      <c r="J52" s="142"/>
    </row>
    <row r="53" spans="1:10" ht="12.75" customHeight="1">
      <c r="A53" s="56"/>
      <c r="B53" s="39"/>
      <c r="C53" s="227"/>
      <c r="D53" s="169"/>
      <c r="E53" s="179"/>
      <c r="F53" s="200"/>
      <c r="G53" s="30"/>
      <c r="H53" s="142"/>
      <c r="I53" s="184"/>
      <c r="J53" s="142"/>
    </row>
    <row r="54" spans="1:10" ht="12.75" customHeight="1">
      <c r="A54" s="46" t="s">
        <v>24</v>
      </c>
      <c r="B54" s="47"/>
      <c r="C54" s="227"/>
      <c r="D54" s="169">
        <v>0</v>
      </c>
      <c r="E54" s="177"/>
      <c r="F54" s="202">
        <f>+E54-D54</f>
        <v>0</v>
      </c>
      <c r="G54" s="68">
        <v>0</v>
      </c>
      <c r="H54" s="142"/>
      <c r="I54" s="187">
        <v>0</v>
      </c>
      <c r="J54" s="142"/>
    </row>
    <row r="55" spans="1:10" ht="12.75" customHeight="1" thickBot="1">
      <c r="A55" s="46"/>
      <c r="B55" s="160"/>
      <c r="C55" s="227"/>
      <c r="D55" s="169"/>
      <c r="E55" s="177"/>
      <c r="F55" s="202"/>
      <c r="G55" s="68"/>
      <c r="H55" s="142"/>
      <c r="I55" s="187"/>
      <c r="J55" s="142"/>
    </row>
    <row r="56" spans="1:10" ht="12" customHeight="1" thickBot="1">
      <c r="A56" s="14" t="s">
        <v>25</v>
      </c>
      <c r="B56" s="31"/>
      <c r="C56" s="31"/>
      <c r="D56" s="83">
        <f>+D54+D50+D48+D40+D38+D30</f>
        <v>7377700</v>
      </c>
      <c r="E56" s="182">
        <f>+E52+E40+E38+E30</f>
        <v>7638500</v>
      </c>
      <c r="F56" s="182">
        <f>+F54+F52+F40+F38+F30</f>
        <v>260800</v>
      </c>
      <c r="G56" s="59">
        <f>SUM(G26:G54)</f>
        <v>5908000</v>
      </c>
      <c r="H56" s="142"/>
      <c r="I56" s="191">
        <f>SUM(I26:I55)</f>
        <v>6123000</v>
      </c>
      <c r="J56" s="142"/>
    </row>
    <row r="57" spans="8:10" ht="7.5" customHeight="1">
      <c r="H57" s="142"/>
      <c r="I57" s="230"/>
      <c r="J57" s="142"/>
    </row>
    <row r="58" ht="7.5" customHeight="1">
      <c r="I58" s="80"/>
    </row>
    <row r="59" ht="7.5" customHeight="1">
      <c r="I59" s="80"/>
    </row>
    <row r="60" spans="2:9" ht="13.5">
      <c r="B60" t="s">
        <v>52</v>
      </c>
      <c r="D60" s="80"/>
      <c r="E60" s="165" t="s">
        <v>12</v>
      </c>
      <c r="F60" s="165"/>
      <c r="G60" s="192">
        <f>+D50</f>
        <v>1469700</v>
      </c>
      <c r="H60" s="193"/>
      <c r="I60" s="192">
        <f>+E56-I56</f>
        <v>1515500</v>
      </c>
    </row>
    <row r="61" spans="4:9" ht="13.5">
      <c r="D61" s="80"/>
      <c r="E61" s="165" t="s">
        <v>49</v>
      </c>
      <c r="F61" s="165"/>
      <c r="G61" s="194">
        <f>+D54</f>
        <v>0</v>
      </c>
      <c r="H61" s="193"/>
      <c r="I61" s="194">
        <v>0</v>
      </c>
    </row>
    <row r="62" spans="5:9" ht="13.5">
      <c r="E62" s="166" t="s">
        <v>50</v>
      </c>
      <c r="F62" s="166"/>
      <c r="G62" s="194">
        <f>+G61+G60+G56</f>
        <v>7377700</v>
      </c>
      <c r="H62" s="193"/>
      <c r="I62" s="194">
        <f>+I61+I60+I56</f>
        <v>7638500</v>
      </c>
    </row>
    <row r="63" spans="5:9" ht="13.5">
      <c r="E63" s="167"/>
      <c r="F63" s="167"/>
      <c r="G63" s="192"/>
      <c r="H63" s="193"/>
      <c r="I63" s="192"/>
    </row>
    <row r="64" spans="4:9" ht="13.5">
      <c r="D64" s="1" t="s">
        <v>53</v>
      </c>
      <c r="I64" s="80"/>
    </row>
    <row r="65" ht="13.5">
      <c r="D65" s="1" t="s">
        <v>55</v>
      </c>
    </row>
    <row r="66" ht="13.5">
      <c r="D66" s="1" t="s">
        <v>54</v>
      </c>
    </row>
    <row r="67" ht="13.5">
      <c r="D67" s="1"/>
    </row>
    <row r="68" ht="13.5">
      <c r="D68" s="1" t="s">
        <v>56</v>
      </c>
    </row>
    <row r="69" ht="13.5">
      <c r="D69" s="1" t="s">
        <v>57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E27" sqref="E27:E52"/>
    </sheetView>
  </sheetViews>
  <sheetFormatPr defaultColWidth="8.8515625" defaultRowHeight="15"/>
  <cols>
    <col min="1" max="1" width="2.7109375" style="0" customWidth="1"/>
    <col min="2" max="2" width="26.421875" style="0" customWidth="1"/>
    <col min="3" max="3" width="23.140625" style="0" customWidth="1"/>
    <col min="4" max="5" width="13.8515625" style="239" customWidth="1"/>
    <col min="6" max="6" width="10.421875" style="239" bestFit="1" customWidth="1"/>
    <col min="7" max="7" width="14.7109375" style="0" customWidth="1"/>
    <col min="8" max="8" width="1.1484375" style="0" customWidth="1"/>
    <col min="9" max="9" width="15.421875" style="0" customWidth="1"/>
    <col min="10" max="10" width="1.421875" style="0" customWidth="1"/>
    <col min="11" max="11" width="8.8515625" style="0" customWidth="1"/>
    <col min="12" max="12" width="9.28125" style="0" bestFit="1" customWidth="1"/>
  </cols>
  <sheetData>
    <row r="1" spans="1:9" s="212" customFormat="1" ht="17.25" customHeight="1">
      <c r="A1" s="209" t="s">
        <v>67</v>
      </c>
      <c r="B1" s="210"/>
      <c r="C1" s="210"/>
      <c r="D1" s="211"/>
      <c r="E1" s="211"/>
      <c r="F1" s="211"/>
      <c r="G1" s="210"/>
      <c r="H1" s="210"/>
      <c r="I1" s="210"/>
    </row>
    <row r="2" spans="1:9" ht="11.25" customHeight="1" thickBot="1">
      <c r="A2" s="90"/>
      <c r="B2" s="85"/>
      <c r="C2" s="85"/>
      <c r="D2" s="86"/>
      <c r="E2" s="86"/>
      <c r="F2" s="86"/>
      <c r="G2" s="89"/>
      <c r="H2" s="89"/>
      <c r="I2" s="13"/>
    </row>
    <row r="3" spans="1:9" ht="15" customHeight="1" thickBot="1">
      <c r="A3" s="203" t="s">
        <v>1</v>
      </c>
      <c r="B3" s="204"/>
      <c r="C3" s="204"/>
      <c r="D3" s="205" t="s">
        <v>58</v>
      </c>
      <c r="E3" s="205" t="s">
        <v>66</v>
      </c>
      <c r="F3" s="206" t="s">
        <v>51</v>
      </c>
      <c r="G3" s="207" t="s">
        <v>58</v>
      </c>
      <c r="H3" s="208"/>
      <c r="I3" s="205" t="s">
        <v>66</v>
      </c>
    </row>
    <row r="4" spans="1:9" ht="13.5" customHeight="1">
      <c r="A4" s="238" t="s">
        <v>2</v>
      </c>
      <c r="B4" s="237"/>
      <c r="C4" s="16"/>
      <c r="D4" s="168"/>
      <c r="E4" s="168"/>
      <c r="F4" s="195"/>
      <c r="G4" s="18"/>
      <c r="H4" s="128"/>
      <c r="I4" s="183"/>
    </row>
    <row r="5" spans="1:9" ht="13.5" customHeight="1">
      <c r="A5" s="19"/>
      <c r="B5" s="20" t="s">
        <v>61</v>
      </c>
      <c r="C5" s="20" t="s">
        <v>68</v>
      </c>
      <c r="D5" s="179">
        <v>275000</v>
      </c>
      <c r="E5" s="179">
        <v>286000</v>
      </c>
      <c r="F5" s="200">
        <f>SUM(E5-D5)</f>
        <v>11000</v>
      </c>
      <c r="G5" s="21"/>
      <c r="H5" s="21"/>
      <c r="I5" s="184"/>
    </row>
    <row r="6" spans="1:9" ht="13.5" customHeight="1">
      <c r="A6" s="19"/>
      <c r="B6" s="20" t="s">
        <v>59</v>
      </c>
      <c r="C6" s="20" t="s">
        <v>64</v>
      </c>
      <c r="D6" s="179">
        <v>2924000</v>
      </c>
      <c r="E6" s="179">
        <v>3168000</v>
      </c>
      <c r="F6" s="200">
        <f>SUM(E6-D6)</f>
        <v>244000</v>
      </c>
      <c r="G6" s="21"/>
      <c r="H6" s="21"/>
      <c r="I6" s="184"/>
    </row>
    <row r="7" spans="1:12" ht="13.5" customHeight="1">
      <c r="A7" s="22"/>
      <c r="B7" s="20" t="s">
        <v>60</v>
      </c>
      <c r="C7" s="20" t="s">
        <v>65</v>
      </c>
      <c r="D7" s="220">
        <v>2924000</v>
      </c>
      <c r="E7" s="220">
        <v>2992000</v>
      </c>
      <c r="F7" s="220">
        <f>SUM(E7-D7)</f>
        <v>68000</v>
      </c>
      <c r="G7" s="21"/>
      <c r="H7" s="21"/>
      <c r="I7" s="184"/>
      <c r="L7" s="239"/>
    </row>
    <row r="8" spans="1:12" ht="13.5" customHeight="1">
      <c r="A8" s="22"/>
      <c r="B8" s="162" t="s">
        <v>45</v>
      </c>
      <c r="C8" s="162" t="s">
        <v>45</v>
      </c>
      <c r="D8" s="170">
        <f>SUM(D5:D7)</f>
        <v>6123000</v>
      </c>
      <c r="E8" s="170">
        <f>SUM(E5:E7)</f>
        <v>6446000</v>
      </c>
      <c r="F8" s="200">
        <f>SUM(E8-D8)</f>
        <v>323000</v>
      </c>
      <c r="G8" s="65"/>
      <c r="H8" s="65"/>
      <c r="I8" s="185"/>
      <c r="J8" s="153"/>
      <c r="L8" s="239"/>
    </row>
    <row r="9" spans="1:9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9" ht="13.5" customHeight="1">
      <c r="A10" s="19"/>
      <c r="B10" s="24" t="s">
        <v>4</v>
      </c>
      <c r="C10" s="24" t="s">
        <v>4</v>
      </c>
      <c r="D10" s="172">
        <v>18500</v>
      </c>
      <c r="E10" s="172">
        <v>9500</v>
      </c>
      <c r="F10" s="200">
        <f aca="true" t="shared" si="0" ref="F10:F19">SUM(E10-D10)</f>
        <v>-9000</v>
      </c>
      <c r="G10" s="75"/>
      <c r="H10" s="75"/>
      <c r="I10" s="184"/>
    </row>
    <row r="11" spans="1:9" ht="13.5" customHeight="1">
      <c r="A11" s="19"/>
      <c r="B11" s="24" t="s">
        <v>5</v>
      </c>
      <c r="C11" s="24" t="s">
        <v>5</v>
      </c>
      <c r="D11" s="172">
        <v>10000</v>
      </c>
      <c r="E11" s="172">
        <v>20000</v>
      </c>
      <c r="F11" s="200">
        <f t="shared" si="0"/>
        <v>10000</v>
      </c>
      <c r="G11" s="66"/>
      <c r="H11" s="66"/>
      <c r="I11" s="184"/>
    </row>
    <row r="12" spans="1:9" ht="13.5" customHeight="1">
      <c r="A12" s="19"/>
      <c r="B12" s="24"/>
      <c r="C12" s="24" t="s">
        <v>73</v>
      </c>
      <c r="D12" s="172">
        <v>30500</v>
      </c>
      <c r="E12" s="172"/>
      <c r="F12" s="200">
        <f t="shared" si="0"/>
        <v>-30500</v>
      </c>
      <c r="G12" s="66"/>
      <c r="H12" s="66"/>
      <c r="I12" s="184"/>
    </row>
    <row r="13" spans="1:9" ht="13.5" customHeight="1">
      <c r="A13" s="19"/>
      <c r="B13" s="5" t="s">
        <v>6</v>
      </c>
      <c r="C13" s="5" t="s">
        <v>6</v>
      </c>
      <c r="D13" s="172">
        <v>1150000</v>
      </c>
      <c r="E13" s="172">
        <v>1047500</v>
      </c>
      <c r="F13" s="200">
        <f t="shared" si="0"/>
        <v>-102500</v>
      </c>
      <c r="G13" s="27"/>
      <c r="H13" s="27"/>
      <c r="I13" s="184"/>
    </row>
    <row r="14" spans="1:9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9" ht="13.5" customHeight="1">
      <c r="A15" s="19"/>
      <c r="B15" s="5" t="s">
        <v>29</v>
      </c>
      <c r="C15" s="5" t="s">
        <v>29</v>
      </c>
      <c r="D15" s="172">
        <v>25000</v>
      </c>
      <c r="E15" s="172">
        <v>30000</v>
      </c>
      <c r="F15" s="200">
        <f t="shared" si="0"/>
        <v>5000</v>
      </c>
      <c r="G15" s="27"/>
      <c r="H15" s="27"/>
      <c r="I15" s="184"/>
    </row>
    <row r="16" spans="1:9" ht="13.5" customHeight="1">
      <c r="A16" s="19"/>
      <c r="B16" s="5" t="s">
        <v>7</v>
      </c>
      <c r="C16" s="5" t="s">
        <v>7</v>
      </c>
      <c r="D16" s="172">
        <v>21500</v>
      </c>
      <c r="E16" s="172">
        <v>23000</v>
      </c>
      <c r="F16" s="200">
        <f t="shared" si="0"/>
        <v>1500</v>
      </c>
      <c r="G16" s="27"/>
      <c r="H16" s="27"/>
      <c r="I16" s="184"/>
    </row>
    <row r="17" spans="1:9" ht="13.5" customHeight="1">
      <c r="A17" s="19"/>
      <c r="B17" s="5" t="s">
        <v>42</v>
      </c>
      <c r="C17" s="5" t="s">
        <v>42</v>
      </c>
      <c r="D17" s="172">
        <v>0</v>
      </c>
      <c r="E17" s="172">
        <v>0</v>
      </c>
      <c r="F17" s="200">
        <f t="shared" si="0"/>
        <v>0</v>
      </c>
      <c r="G17" s="27"/>
      <c r="H17" s="27"/>
      <c r="I17" s="184"/>
    </row>
    <row r="18" spans="1:9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9" ht="13.5" customHeight="1">
      <c r="A19" s="19"/>
      <c r="B19" s="24" t="s">
        <v>8</v>
      </c>
      <c r="C19" s="24" t="s">
        <v>8</v>
      </c>
      <c r="D19" s="219">
        <v>260000</v>
      </c>
      <c r="E19" s="219">
        <v>280000</v>
      </c>
      <c r="F19" s="219">
        <f t="shared" si="0"/>
        <v>20000</v>
      </c>
      <c r="G19" s="28"/>
      <c r="H19" s="28"/>
      <c r="I19" s="184"/>
    </row>
    <row r="20" spans="1:9" ht="13.5" customHeight="1">
      <c r="A20" s="19"/>
      <c r="B20" s="163" t="s">
        <v>45</v>
      </c>
      <c r="C20" s="163" t="s">
        <v>45</v>
      </c>
      <c r="D20" s="173">
        <f>SUM(D10:D19)</f>
        <v>1515500</v>
      </c>
      <c r="E20" s="173">
        <f>SUM(E10:E19)</f>
        <v>1410000</v>
      </c>
      <c r="F20" s="200">
        <f>SUM(E20-D20)</f>
        <v>-105500</v>
      </c>
      <c r="G20" s="28"/>
      <c r="H20" s="28"/>
      <c r="I20" s="184"/>
    </row>
    <row r="21" spans="1:9" ht="13.5" customHeight="1" thickBot="1">
      <c r="A21" s="19"/>
      <c r="B21" s="164"/>
      <c r="C21" s="225"/>
      <c r="D21" s="174"/>
      <c r="E21" s="174"/>
      <c r="F21" s="174"/>
      <c r="G21" s="28"/>
      <c r="H21" s="28"/>
      <c r="I21" s="184"/>
    </row>
    <row r="22" spans="1:9" ht="12.75" customHeight="1" thickBot="1">
      <c r="A22" s="14" t="s">
        <v>9</v>
      </c>
      <c r="B22" s="31"/>
      <c r="C22" s="31"/>
      <c r="D22" s="175">
        <f>+D20+D8</f>
        <v>7638500</v>
      </c>
      <c r="E22" s="175">
        <f>+E20+E8</f>
        <v>7856000</v>
      </c>
      <c r="F22" s="34">
        <f>SUM(E22-D22)</f>
        <v>217500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239"/>
      <c r="I23" s="242"/>
      <c r="J23" s="239"/>
    </row>
    <row r="24" spans="1:10" ht="15" customHeight="1">
      <c r="A24" s="213" t="s">
        <v>10</v>
      </c>
      <c r="B24" s="214"/>
      <c r="C24" s="226"/>
      <c r="D24" s="215" t="s">
        <v>11</v>
      </c>
      <c r="E24" s="215" t="s">
        <v>11</v>
      </c>
      <c r="F24" s="216" t="s">
        <v>51</v>
      </c>
      <c r="G24" s="217" t="s">
        <v>31</v>
      </c>
      <c r="H24" s="243"/>
      <c r="I24" s="218" t="s">
        <v>31</v>
      </c>
      <c r="J24" s="239"/>
    </row>
    <row r="25" spans="1:10" ht="15" customHeight="1">
      <c r="A25" s="38"/>
      <c r="B25" s="39"/>
      <c r="C25" s="227"/>
      <c r="D25" s="176"/>
      <c r="E25" s="176"/>
      <c r="F25" s="198"/>
      <c r="G25" s="245" t="s">
        <v>76</v>
      </c>
      <c r="H25" s="243"/>
      <c r="I25" s="244" t="s">
        <v>76</v>
      </c>
      <c r="J25" s="239"/>
    </row>
    <row r="26" spans="1:10" ht="12.75" customHeight="1">
      <c r="A26" s="38" t="s">
        <v>14</v>
      </c>
      <c r="B26" s="39"/>
      <c r="C26" s="227"/>
      <c r="D26" s="177"/>
      <c r="E26" s="177"/>
      <c r="F26" s="199"/>
      <c r="G26" s="246" t="s">
        <v>77</v>
      </c>
      <c r="H26" s="243"/>
      <c r="I26" s="244" t="s">
        <v>77</v>
      </c>
      <c r="J26" s="239"/>
    </row>
    <row r="27" spans="1:10" ht="12.75" customHeight="1">
      <c r="A27" s="19"/>
      <c r="B27" s="20" t="s">
        <v>28</v>
      </c>
      <c r="C27" s="228"/>
      <c r="D27" s="178">
        <v>5300</v>
      </c>
      <c r="E27" s="178">
        <v>5300</v>
      </c>
      <c r="F27" s="200">
        <f>SUM(E27-D27)</f>
        <v>0</v>
      </c>
      <c r="G27" s="93"/>
      <c r="H27" s="239"/>
      <c r="I27" s="184"/>
      <c r="J27" s="239"/>
    </row>
    <row r="28" spans="1:10" ht="12.75" customHeight="1">
      <c r="A28" s="19"/>
      <c r="B28" s="20" t="s">
        <v>16</v>
      </c>
      <c r="C28" s="227"/>
      <c r="D28" s="179">
        <v>93334</v>
      </c>
      <c r="E28" s="179">
        <v>105224</v>
      </c>
      <c r="F28" s="200">
        <f>SUM(E28-D28)</f>
        <v>11890</v>
      </c>
      <c r="G28" s="44"/>
      <c r="H28" s="239"/>
      <c r="I28" s="184"/>
      <c r="J28" s="239"/>
    </row>
    <row r="29" spans="1:10" ht="12.75" customHeight="1">
      <c r="A29" s="19"/>
      <c r="B29" s="20" t="s">
        <v>15</v>
      </c>
      <c r="C29" s="227"/>
      <c r="D29" s="222">
        <v>948265</v>
      </c>
      <c r="E29" s="222">
        <v>1044154</v>
      </c>
      <c r="F29" s="222">
        <f>SUM(E29-D29)</f>
        <v>95889</v>
      </c>
      <c r="G29" s="44"/>
      <c r="H29" s="239"/>
      <c r="I29" s="184"/>
      <c r="J29" s="239"/>
    </row>
    <row r="30" spans="1:10" ht="12.75" customHeight="1">
      <c r="A30" s="19"/>
      <c r="B30" s="20" t="s">
        <v>45</v>
      </c>
      <c r="C30" s="227"/>
      <c r="D30" s="224">
        <f>SUM(D27:D29)</f>
        <v>1046899</v>
      </c>
      <c r="E30" s="224">
        <f>SUM(E27:E29)</f>
        <v>1154678</v>
      </c>
      <c r="F30" s="200">
        <f>SUM(E30-D30)</f>
        <v>107779</v>
      </c>
      <c r="G30" s="70">
        <v>1046899</v>
      </c>
      <c r="H30" s="239"/>
      <c r="I30" s="187">
        <v>1154678</v>
      </c>
      <c r="J30" s="239"/>
    </row>
    <row r="31" spans="1:10" ht="12.75" customHeight="1">
      <c r="A31" s="19"/>
      <c r="B31" s="20"/>
      <c r="C31" s="227"/>
      <c r="D31" s="180"/>
      <c r="E31" s="180"/>
      <c r="F31" s="201"/>
      <c r="G31" s="44"/>
      <c r="H31" s="239"/>
      <c r="I31" s="184"/>
      <c r="J31" s="239"/>
    </row>
    <row r="32" spans="1:10" ht="12.75" customHeight="1">
      <c r="A32" s="46" t="s">
        <v>35</v>
      </c>
      <c r="B32" s="47"/>
      <c r="C32" s="227"/>
      <c r="D32" s="177"/>
      <c r="E32" s="177"/>
      <c r="F32" s="199"/>
      <c r="G32" s="157"/>
      <c r="H32" s="239"/>
      <c r="I32" s="187"/>
      <c r="J32" s="239"/>
    </row>
    <row r="33" spans="1:10" ht="12.75" customHeight="1">
      <c r="A33" s="48"/>
      <c r="B33" s="5" t="s">
        <v>0</v>
      </c>
      <c r="C33" s="227"/>
      <c r="D33" s="176">
        <v>147000</v>
      </c>
      <c r="E33" s="176">
        <v>153000</v>
      </c>
      <c r="F33" s="200">
        <f aca="true" t="shared" si="1" ref="F33:F38">SUM(E33-D33)</f>
        <v>6000</v>
      </c>
      <c r="G33" s="91"/>
      <c r="H33" s="239"/>
      <c r="I33" s="188"/>
      <c r="J33" s="239"/>
    </row>
    <row r="34" spans="1:10" ht="12.75" customHeight="1">
      <c r="A34" s="23"/>
      <c r="B34" s="50" t="s">
        <v>17</v>
      </c>
      <c r="C34" s="227"/>
      <c r="D34" s="181">
        <v>0</v>
      </c>
      <c r="E34" s="181">
        <v>0</v>
      </c>
      <c r="F34" s="200">
        <f t="shared" si="1"/>
        <v>0</v>
      </c>
      <c r="G34" s="44"/>
      <c r="H34" s="239"/>
      <c r="I34" s="184"/>
      <c r="J34" s="239"/>
    </row>
    <row r="35" spans="1:10" ht="12.75" customHeight="1">
      <c r="A35" s="23"/>
      <c r="B35" s="43" t="s">
        <v>18</v>
      </c>
      <c r="C35" s="227"/>
      <c r="D35" s="181">
        <v>200000</v>
      </c>
      <c r="E35" s="181">
        <v>200000</v>
      </c>
      <c r="F35" s="200">
        <f t="shared" si="1"/>
        <v>0</v>
      </c>
      <c r="G35" s="44"/>
      <c r="H35" s="239"/>
      <c r="I35" s="184"/>
      <c r="J35" s="239"/>
    </row>
    <row r="36" spans="1:10" ht="12.75" customHeight="1">
      <c r="A36" s="23"/>
      <c r="B36" s="43" t="s">
        <v>19</v>
      </c>
      <c r="C36" s="227"/>
      <c r="D36" s="181">
        <v>753500</v>
      </c>
      <c r="E36" s="181">
        <v>753500</v>
      </c>
      <c r="F36" s="200">
        <f t="shared" si="1"/>
        <v>0</v>
      </c>
      <c r="G36" s="79"/>
      <c r="H36" s="239"/>
      <c r="I36" s="184"/>
      <c r="J36" s="239"/>
    </row>
    <row r="37" spans="1:10" ht="12.75" customHeight="1">
      <c r="A37" s="23"/>
      <c r="B37" s="43" t="s">
        <v>20</v>
      </c>
      <c r="C37" s="227"/>
      <c r="D37" s="221">
        <v>360420</v>
      </c>
      <c r="E37" s="221">
        <v>375235</v>
      </c>
      <c r="F37" s="221">
        <f t="shared" si="1"/>
        <v>14815</v>
      </c>
      <c r="G37" s="51"/>
      <c r="H37" s="239"/>
      <c r="I37" s="184"/>
      <c r="J37" s="239"/>
    </row>
    <row r="38" spans="1:10" ht="12.75" customHeight="1">
      <c r="A38" s="23"/>
      <c r="B38" s="43"/>
      <c r="C38" s="227"/>
      <c r="D38" s="223">
        <f>SUM(D33:D37)</f>
        <v>1460920</v>
      </c>
      <c r="E38" s="223">
        <f>SUM(E33:E37)</f>
        <v>1481735</v>
      </c>
      <c r="F38" s="200">
        <f t="shared" si="1"/>
        <v>20815</v>
      </c>
      <c r="G38" s="51">
        <v>1460920</v>
      </c>
      <c r="H38" s="239"/>
      <c r="I38" s="187">
        <v>1481735</v>
      </c>
      <c r="J38" s="239"/>
    </row>
    <row r="39" spans="1:10" ht="12.75" customHeight="1">
      <c r="A39" s="23"/>
      <c r="B39" s="43"/>
      <c r="C39" s="227"/>
      <c r="D39" s="179"/>
      <c r="E39" s="179"/>
      <c r="F39" s="200"/>
      <c r="G39" s="51"/>
      <c r="H39" s="239"/>
      <c r="I39" s="184"/>
      <c r="J39" s="239"/>
    </row>
    <row r="40" spans="1:10" ht="12.75" customHeight="1">
      <c r="A40" s="38" t="s">
        <v>47</v>
      </c>
      <c r="B40" s="39"/>
      <c r="C40" s="227"/>
      <c r="D40" s="177">
        <v>961027</v>
      </c>
      <c r="E40" s="177">
        <v>1054447</v>
      </c>
      <c r="F40" s="200">
        <f>SUM(E40-D40)</f>
        <v>93420</v>
      </c>
      <c r="G40" s="53">
        <v>961027</v>
      </c>
      <c r="H40" s="239"/>
      <c r="I40" s="187">
        <v>1054447</v>
      </c>
      <c r="J40" s="239"/>
    </row>
    <row r="41" spans="1:10" ht="12.75" customHeight="1">
      <c r="A41" s="38"/>
      <c r="B41" s="39"/>
      <c r="C41" s="227"/>
      <c r="D41" s="177"/>
      <c r="E41" s="177"/>
      <c r="F41" s="199"/>
      <c r="G41" s="53"/>
      <c r="H41" s="239"/>
      <c r="I41" s="187"/>
      <c r="J41" s="239"/>
    </row>
    <row r="42" spans="1:10" ht="12.75" customHeight="1">
      <c r="A42" s="38" t="s">
        <v>22</v>
      </c>
      <c r="B42" s="39"/>
      <c r="C42" s="227"/>
      <c r="D42" s="177"/>
      <c r="E42" s="177"/>
      <c r="F42" s="199"/>
      <c r="G42" s="65"/>
      <c r="H42" s="239"/>
      <c r="I42" s="187"/>
      <c r="J42" s="239"/>
    </row>
    <row r="43" spans="1:10" ht="12.75" customHeight="1">
      <c r="A43" s="38"/>
      <c r="B43" s="39"/>
      <c r="C43" s="227"/>
      <c r="D43" s="177"/>
      <c r="E43" s="177"/>
      <c r="F43" s="199"/>
      <c r="G43" s="65"/>
      <c r="H43" s="239"/>
      <c r="I43" s="187"/>
      <c r="J43" s="239"/>
    </row>
    <row r="44" spans="1:10" ht="12.75" customHeight="1">
      <c r="A44" s="56"/>
      <c r="B44" s="154" t="s">
        <v>34</v>
      </c>
      <c r="C44" s="227"/>
      <c r="D44" s="179">
        <v>2215154</v>
      </c>
      <c r="E44" s="179">
        <v>2321140</v>
      </c>
      <c r="F44" s="200">
        <f>SUM(E44-D44)</f>
        <v>105986</v>
      </c>
      <c r="G44" s="44"/>
      <c r="H44" s="239"/>
      <c r="I44" s="184"/>
      <c r="J44" s="239"/>
    </row>
    <row r="45" spans="1:10" ht="12.75" customHeight="1">
      <c r="A45" s="56"/>
      <c r="B45" s="43" t="s">
        <v>27</v>
      </c>
      <c r="C45" s="227"/>
      <c r="D45" s="179">
        <v>254000</v>
      </c>
      <c r="E45" s="179">
        <v>239000</v>
      </c>
      <c r="F45" s="200">
        <f>SUM(E45-D45)</f>
        <v>-15000</v>
      </c>
      <c r="G45" s="44"/>
      <c r="H45" s="239"/>
      <c r="I45" s="184"/>
      <c r="J45" s="239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00">
        <f>SUM(E46-D46)</f>
        <v>0</v>
      </c>
      <c r="G46" s="30"/>
      <c r="H46" s="239"/>
      <c r="I46" s="184"/>
      <c r="J46" s="239"/>
    </row>
    <row r="47" spans="1:10" ht="12.75" customHeight="1">
      <c r="A47" s="56"/>
      <c r="B47" s="43" t="s">
        <v>23</v>
      </c>
      <c r="C47" s="227"/>
      <c r="D47" s="222">
        <v>75000</v>
      </c>
      <c r="E47" s="222">
        <v>85000</v>
      </c>
      <c r="F47" s="222">
        <f>SUM(E47-D47)</f>
        <v>10000</v>
      </c>
      <c r="G47" s="30"/>
      <c r="H47" s="239"/>
      <c r="I47" s="184"/>
      <c r="J47" s="239"/>
    </row>
    <row r="48" spans="1:10" ht="12.75" customHeight="1">
      <c r="A48" s="56"/>
      <c r="B48" s="43" t="s">
        <v>46</v>
      </c>
      <c r="C48" s="227"/>
      <c r="D48" s="169">
        <f>SUM(D44:D47)</f>
        <v>2654154</v>
      </c>
      <c r="E48" s="169">
        <f>SUM(E44:E47)</f>
        <v>2755140</v>
      </c>
      <c r="F48" s="200">
        <f>SUM(E48-D48)</f>
        <v>100986</v>
      </c>
      <c r="G48" s="65">
        <v>2654154</v>
      </c>
      <c r="H48" s="239"/>
      <c r="I48" s="187">
        <v>2755140</v>
      </c>
      <c r="J48" s="239"/>
    </row>
    <row r="49" spans="1:10" ht="12.75" customHeight="1">
      <c r="A49" s="56"/>
      <c r="B49" s="43"/>
      <c r="C49" s="227"/>
      <c r="D49" s="179"/>
      <c r="E49" s="179"/>
      <c r="F49" s="200"/>
      <c r="G49" s="30"/>
      <c r="H49" s="239"/>
      <c r="I49" s="184"/>
      <c r="J49" s="239"/>
    </row>
    <row r="50" spans="1:10" ht="12.75" customHeight="1">
      <c r="A50" s="56"/>
      <c r="B50" s="39" t="s">
        <v>12</v>
      </c>
      <c r="C50" s="227"/>
      <c r="D50" s="169">
        <v>1515500</v>
      </c>
      <c r="E50" s="169">
        <v>1410000</v>
      </c>
      <c r="F50" s="200">
        <f>SUM(E50-D50)</f>
        <v>-105500</v>
      </c>
      <c r="G50" s="157">
        <v>0</v>
      </c>
      <c r="H50" s="239"/>
      <c r="I50" s="187">
        <v>0</v>
      </c>
      <c r="J50" s="239"/>
    </row>
    <row r="51" spans="1:10" ht="12.75" customHeight="1">
      <c r="A51" s="56"/>
      <c r="B51" s="39"/>
      <c r="C51" s="227"/>
      <c r="D51" s="179"/>
      <c r="E51" s="179"/>
      <c r="F51" s="200"/>
      <c r="G51" s="30"/>
      <c r="H51" s="239"/>
      <c r="I51" s="184"/>
      <c r="J51" s="239"/>
    </row>
    <row r="52" spans="1:10" ht="12.75" customHeight="1">
      <c r="A52" s="56"/>
      <c r="B52" s="39" t="s">
        <v>48</v>
      </c>
      <c r="C52" s="227"/>
      <c r="D52" s="169">
        <f>+D50+D48</f>
        <v>4169654</v>
      </c>
      <c r="E52" s="169">
        <f>+E50+E48</f>
        <v>4165140</v>
      </c>
      <c r="F52" s="200">
        <f>SUM(E52-D52)</f>
        <v>-4514</v>
      </c>
      <c r="G52" s="30"/>
      <c r="H52" s="239"/>
      <c r="I52" s="184"/>
      <c r="J52" s="239"/>
    </row>
    <row r="53" spans="1:10" ht="12.75" customHeight="1">
      <c r="A53" s="56"/>
      <c r="B53" s="39"/>
      <c r="C53" s="227"/>
      <c r="D53" s="179"/>
      <c r="E53" s="179"/>
      <c r="F53" s="200"/>
      <c r="G53" s="30"/>
      <c r="H53" s="239"/>
      <c r="I53" s="184"/>
      <c r="J53" s="239"/>
    </row>
    <row r="54" spans="1:10" ht="12.75" customHeight="1">
      <c r="A54" s="46" t="s">
        <v>24</v>
      </c>
      <c r="B54" s="47"/>
      <c r="C54" s="227"/>
      <c r="D54" s="177"/>
      <c r="E54" s="177"/>
      <c r="F54" s="200">
        <f>SUM(E54-D54)</f>
        <v>0</v>
      </c>
      <c r="G54" s="68">
        <v>0</v>
      </c>
      <c r="H54" s="239"/>
      <c r="I54" s="187">
        <v>0</v>
      </c>
      <c r="J54" s="239"/>
    </row>
    <row r="55" spans="1:10" ht="12.75" customHeight="1" thickBot="1">
      <c r="A55" s="46"/>
      <c r="B55" s="160"/>
      <c r="C55" s="227"/>
      <c r="D55" s="177"/>
      <c r="E55" s="177"/>
      <c r="F55" s="202"/>
      <c r="G55" s="68"/>
      <c r="H55" s="239"/>
      <c r="I55" s="187"/>
      <c r="J55" s="239"/>
    </row>
    <row r="56" spans="1:10" ht="12" customHeight="1" thickBot="1">
      <c r="A56" s="14" t="s">
        <v>25</v>
      </c>
      <c r="B56" s="31"/>
      <c r="C56" s="31"/>
      <c r="D56" s="182">
        <f>+D52+D40+D38+D30</f>
        <v>7638500</v>
      </c>
      <c r="E56" s="182">
        <f>+E52+E40+E38+E30</f>
        <v>7856000</v>
      </c>
      <c r="F56" s="182">
        <f>+F54+F52+F40+F38+F30</f>
        <v>217500</v>
      </c>
      <c r="G56" s="59">
        <f>SUM(G26:G54)</f>
        <v>6123000</v>
      </c>
      <c r="H56" s="239"/>
      <c r="I56" s="191">
        <f>SUM(I26:I55)</f>
        <v>6446000</v>
      </c>
      <c r="J56" s="239"/>
    </row>
    <row r="57" spans="8:10" ht="7.5" customHeight="1">
      <c r="H57" s="240"/>
      <c r="I57" s="241"/>
      <c r="J57" s="240"/>
    </row>
    <row r="58" ht="7.5" customHeight="1">
      <c r="I58" s="80"/>
    </row>
    <row r="59" ht="7.5" customHeight="1">
      <c r="I59" s="80"/>
    </row>
    <row r="60" spans="2:9" ht="13.5">
      <c r="B60" t="s">
        <v>52</v>
      </c>
      <c r="D60" s="165"/>
      <c r="E60" s="165" t="s">
        <v>12</v>
      </c>
      <c r="F60" s="165"/>
      <c r="G60" s="192">
        <f>SUM(D50)</f>
        <v>1515500</v>
      </c>
      <c r="H60" s="193"/>
      <c r="I60" s="192">
        <f>+E56-I56</f>
        <v>1410000</v>
      </c>
    </row>
    <row r="61" spans="4:9" ht="13.5">
      <c r="D61" s="165"/>
      <c r="E61" s="165" t="s">
        <v>49</v>
      </c>
      <c r="F61" s="165"/>
      <c r="G61" s="194">
        <f>SUM(D54)</f>
        <v>0</v>
      </c>
      <c r="H61" s="193"/>
      <c r="I61" s="194">
        <v>0</v>
      </c>
    </row>
    <row r="62" spans="2:9" ht="13.5">
      <c r="B62" s="239" t="s">
        <v>75</v>
      </c>
      <c r="D62" s="166"/>
      <c r="E62" s="166" t="s">
        <v>50</v>
      </c>
      <c r="F62" s="166"/>
      <c r="G62" s="194">
        <f>+G61+G60+G56</f>
        <v>7638500</v>
      </c>
      <c r="H62" s="193"/>
      <c r="I62" s="194">
        <f>+I61+I60+I56</f>
        <v>7856000</v>
      </c>
    </row>
    <row r="63" spans="2:9" ht="13.5">
      <c r="B63" s="239" t="s">
        <v>74</v>
      </c>
      <c r="D63" s="167"/>
      <c r="E63" s="167"/>
      <c r="F63" s="167"/>
      <c r="G63" s="192"/>
      <c r="H63" s="193"/>
      <c r="I63" s="192"/>
    </row>
    <row r="64" ht="13.5">
      <c r="I64" s="80"/>
    </row>
    <row r="65" ht="13.5">
      <c r="B65" s="239" t="s">
        <v>78</v>
      </c>
    </row>
    <row r="66" ht="13.5">
      <c r="B66" s="239"/>
    </row>
    <row r="67" ht="13.5">
      <c r="B67" s="239" t="s">
        <v>79</v>
      </c>
    </row>
    <row r="68" ht="13.5">
      <c r="B68" s="239" t="s">
        <v>80</v>
      </c>
    </row>
    <row r="70" ht="13.5">
      <c r="B70" t="s">
        <v>82</v>
      </c>
    </row>
    <row r="71" ht="13.5">
      <c r="B71" t="s">
        <v>81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9">
      <selection activeCell="A60" sqref="A60:IV72"/>
    </sheetView>
  </sheetViews>
  <sheetFormatPr defaultColWidth="8.8515625" defaultRowHeight="15"/>
  <cols>
    <col min="1" max="1" width="2.7109375" style="0" customWidth="1"/>
    <col min="2" max="2" width="26.421875" style="0" customWidth="1"/>
    <col min="3" max="3" width="23.140625" style="0" customWidth="1"/>
    <col min="4" max="4" width="13.8515625" style="239" customWidth="1"/>
    <col min="5" max="5" width="15.421875" style="239" customWidth="1"/>
    <col min="6" max="6" width="13.8515625" style="239" customWidth="1"/>
    <col min="7" max="7" width="10.421875" style="239" bestFit="1" customWidth="1"/>
    <col min="8" max="8" width="14.7109375" style="0" customWidth="1"/>
    <col min="9" max="9" width="1.1484375" style="0" customWidth="1"/>
    <col min="10" max="10" width="15.421875" style="0" customWidth="1"/>
    <col min="11" max="11" width="1.421875" style="0" customWidth="1"/>
    <col min="12" max="12" width="8.8515625" style="0" customWidth="1"/>
    <col min="13" max="13" width="9.28125" style="0" bestFit="1" customWidth="1"/>
  </cols>
  <sheetData>
    <row r="1" spans="1:10" s="212" customFormat="1" ht="17.25" customHeight="1">
      <c r="A1" s="209" t="s">
        <v>83</v>
      </c>
      <c r="B1" s="210"/>
      <c r="C1" s="210"/>
      <c r="D1" s="211"/>
      <c r="E1" s="211"/>
      <c r="F1" s="211"/>
      <c r="G1" s="211"/>
      <c r="H1" s="210"/>
      <c r="I1" s="210"/>
      <c r="J1" s="210"/>
    </row>
    <row r="2" spans="1:10" ht="11.25" customHeight="1" thickBot="1">
      <c r="A2" s="90"/>
      <c r="B2" s="85"/>
      <c r="C2" s="85"/>
      <c r="D2" s="86"/>
      <c r="E2" s="86"/>
      <c r="F2" s="86"/>
      <c r="G2" s="86"/>
      <c r="H2" s="89"/>
      <c r="I2" s="89"/>
      <c r="J2" s="13"/>
    </row>
    <row r="3" spans="1:10" ht="33" customHeight="1" thickBot="1">
      <c r="A3" s="203" t="s">
        <v>1</v>
      </c>
      <c r="B3" s="204"/>
      <c r="C3" s="204"/>
      <c r="D3" s="205" t="s">
        <v>66</v>
      </c>
      <c r="E3" s="205" t="s">
        <v>97</v>
      </c>
      <c r="F3" s="205" t="s">
        <v>84</v>
      </c>
      <c r="G3" s="251" t="s">
        <v>99</v>
      </c>
      <c r="H3" s="207" t="s">
        <v>58</v>
      </c>
      <c r="I3" s="208"/>
      <c r="J3" s="205" t="s">
        <v>66</v>
      </c>
    </row>
    <row r="4" spans="1:10" ht="13.5" customHeight="1">
      <c r="A4" s="238" t="s">
        <v>2</v>
      </c>
      <c r="B4" s="237"/>
      <c r="C4" s="16"/>
      <c r="D4" s="168"/>
      <c r="E4" s="168"/>
      <c r="F4" s="168"/>
      <c r="G4" s="195"/>
      <c r="H4" s="18"/>
      <c r="I4" s="128"/>
      <c r="J4" s="183"/>
    </row>
    <row r="5" spans="1:10" ht="13.5" customHeight="1">
      <c r="A5" s="19"/>
      <c r="B5" s="20" t="s">
        <v>68</v>
      </c>
      <c r="C5" s="20" t="s">
        <v>85</v>
      </c>
      <c r="D5" s="179">
        <v>286000</v>
      </c>
      <c r="E5" s="179">
        <v>340637</v>
      </c>
      <c r="F5" s="179">
        <v>344500</v>
      </c>
      <c r="G5" s="200">
        <f>SUM(F5-D5)</f>
        <v>58500</v>
      </c>
      <c r="H5" s="21"/>
      <c r="I5" s="21"/>
      <c r="J5" s="184"/>
    </row>
    <row r="6" spans="1:10" ht="13.5" customHeight="1">
      <c r="A6" s="19"/>
      <c r="B6" s="20" t="s">
        <v>91</v>
      </c>
      <c r="C6" s="20" t="s">
        <v>88</v>
      </c>
      <c r="D6" s="179">
        <v>3168000</v>
      </c>
      <c r="E6" s="179">
        <v>3479202</v>
      </c>
      <c r="F6" s="179">
        <v>3442500</v>
      </c>
      <c r="G6" s="200">
        <f>SUM(F6-D6)</f>
        <v>274500</v>
      </c>
      <c r="H6" s="21"/>
      <c r="I6" s="21"/>
      <c r="J6" s="184"/>
    </row>
    <row r="7" spans="1:13" ht="13.5" customHeight="1">
      <c r="A7" s="22"/>
      <c r="B7" s="20" t="s">
        <v>90</v>
      </c>
      <c r="C7" s="20" t="s">
        <v>89</v>
      </c>
      <c r="D7" s="220">
        <v>2992000</v>
      </c>
      <c r="E7" s="220">
        <v>3209760</v>
      </c>
      <c r="F7" s="220">
        <v>3442500</v>
      </c>
      <c r="G7" s="220">
        <f>SUM(F7-D7)</f>
        <v>450500</v>
      </c>
      <c r="H7" s="21"/>
      <c r="I7" s="21"/>
      <c r="J7" s="184"/>
      <c r="M7" s="239"/>
    </row>
    <row r="8" spans="1:13" ht="13.5" customHeight="1">
      <c r="A8" s="22"/>
      <c r="B8" s="162" t="s">
        <v>87</v>
      </c>
      <c r="C8" s="162" t="s">
        <v>87</v>
      </c>
      <c r="D8" s="170">
        <f>SUM(D5:D7)</f>
        <v>6446000</v>
      </c>
      <c r="E8" s="170">
        <f>SUM(E5:E7)</f>
        <v>7029599</v>
      </c>
      <c r="F8" s="170">
        <f>SUM(F5:F7)</f>
        <v>7229500</v>
      </c>
      <c r="G8" s="200">
        <f>SUM(F8-D8)</f>
        <v>783500</v>
      </c>
      <c r="H8" s="65"/>
      <c r="I8" s="65"/>
      <c r="J8" s="185"/>
      <c r="K8" s="153"/>
      <c r="M8" s="239"/>
    </row>
    <row r="9" spans="1:10" s="153" customFormat="1" ht="13.5" customHeight="1">
      <c r="A9" s="148" t="s">
        <v>3</v>
      </c>
      <c r="B9" s="149"/>
      <c r="C9" s="149"/>
      <c r="D9" s="171"/>
      <c r="E9" s="171"/>
      <c r="F9" s="171"/>
      <c r="G9" s="196"/>
      <c r="I9" s="189"/>
      <c r="J9" s="190"/>
    </row>
    <row r="10" spans="1:10" ht="13.5" customHeight="1">
      <c r="A10" s="19"/>
      <c r="B10" s="24" t="s">
        <v>4</v>
      </c>
      <c r="C10" s="24" t="s">
        <v>4</v>
      </c>
      <c r="D10" s="172">
        <v>9500</v>
      </c>
      <c r="E10" s="172">
        <v>9500</v>
      </c>
      <c r="F10" s="172">
        <v>10000</v>
      </c>
      <c r="G10" s="200">
        <f aca="true" t="shared" si="0" ref="G10:G19">SUM(F10-D10)</f>
        <v>500</v>
      </c>
      <c r="H10" s="75"/>
      <c r="I10" s="75"/>
      <c r="J10" s="184"/>
    </row>
    <row r="11" spans="1:10" ht="13.5" customHeight="1">
      <c r="A11" s="19"/>
      <c r="B11" s="24" t="s">
        <v>5</v>
      </c>
      <c r="C11" s="24" t="s">
        <v>5</v>
      </c>
      <c r="D11" s="172">
        <v>20000</v>
      </c>
      <c r="E11" s="172">
        <v>29200</v>
      </c>
      <c r="F11" s="172">
        <v>20000</v>
      </c>
      <c r="G11" s="200">
        <f t="shared" si="0"/>
        <v>0</v>
      </c>
      <c r="H11" s="66"/>
      <c r="I11" s="66"/>
      <c r="J11" s="184"/>
    </row>
    <row r="12" spans="1:10" ht="13.5" customHeight="1">
      <c r="A12" s="19"/>
      <c r="B12" s="24"/>
      <c r="C12" s="24"/>
      <c r="D12" s="172"/>
      <c r="E12" s="172"/>
      <c r="F12" s="172"/>
      <c r="G12" s="200">
        <f t="shared" si="0"/>
        <v>0</v>
      </c>
      <c r="H12" s="66"/>
      <c r="I12" s="66"/>
      <c r="J12" s="184"/>
    </row>
    <row r="13" spans="1:10" ht="13.5" customHeight="1">
      <c r="A13" s="19"/>
      <c r="B13" s="5" t="s">
        <v>6</v>
      </c>
      <c r="C13" s="5" t="s">
        <v>6</v>
      </c>
      <c r="D13" s="172">
        <v>1047500</v>
      </c>
      <c r="E13" s="172">
        <v>1040000</v>
      </c>
      <c r="F13" s="172">
        <v>1017590</v>
      </c>
      <c r="G13" s="200">
        <f t="shared" si="0"/>
        <v>-29910</v>
      </c>
      <c r="H13" s="27"/>
      <c r="I13" s="27"/>
      <c r="J13" s="184"/>
    </row>
    <row r="14" spans="1:10" ht="13.5" customHeight="1">
      <c r="A14" s="19"/>
      <c r="B14" s="5" t="s">
        <v>32</v>
      </c>
      <c r="C14" s="5" t="s">
        <v>32</v>
      </c>
      <c r="D14" s="172"/>
      <c r="E14" s="172"/>
      <c r="F14" s="172"/>
      <c r="G14" s="200">
        <f t="shared" si="0"/>
        <v>0</v>
      </c>
      <c r="H14" s="27"/>
      <c r="I14" s="27"/>
      <c r="J14" s="184"/>
    </row>
    <row r="15" spans="1:10" ht="13.5" customHeight="1">
      <c r="A15" s="19"/>
      <c r="B15" s="5" t="s">
        <v>29</v>
      </c>
      <c r="C15" s="5" t="s">
        <v>29</v>
      </c>
      <c r="D15" s="172">
        <v>30000</v>
      </c>
      <c r="E15" s="172">
        <v>40000</v>
      </c>
      <c r="F15" s="172">
        <v>40000</v>
      </c>
      <c r="G15" s="200">
        <f t="shared" si="0"/>
        <v>10000</v>
      </c>
      <c r="H15" s="27"/>
      <c r="I15" s="27"/>
      <c r="J15" s="184"/>
    </row>
    <row r="16" spans="1:10" ht="13.5" customHeight="1">
      <c r="A16" s="19"/>
      <c r="B16" s="5" t="s">
        <v>7</v>
      </c>
      <c r="C16" s="5" t="s">
        <v>7</v>
      </c>
      <c r="D16" s="172">
        <v>23000</v>
      </c>
      <c r="E16" s="172">
        <v>21000</v>
      </c>
      <c r="F16" s="172">
        <v>25400</v>
      </c>
      <c r="G16" s="200">
        <f t="shared" si="0"/>
        <v>2400</v>
      </c>
      <c r="H16" s="27"/>
      <c r="I16" s="27"/>
      <c r="J16" s="184"/>
    </row>
    <row r="17" spans="1:10" ht="13.5" customHeight="1">
      <c r="A17" s="19"/>
      <c r="B17" s="5" t="s">
        <v>42</v>
      </c>
      <c r="C17" s="5" t="s">
        <v>42</v>
      </c>
      <c r="D17" s="172">
        <v>0</v>
      </c>
      <c r="E17" s="172"/>
      <c r="F17" s="172">
        <v>0</v>
      </c>
      <c r="G17" s="200">
        <f t="shared" si="0"/>
        <v>0</v>
      </c>
      <c r="H17" s="27"/>
      <c r="I17" s="27"/>
      <c r="J17" s="184"/>
    </row>
    <row r="18" spans="1:10" ht="13.5" customHeight="1">
      <c r="A18" s="19"/>
      <c r="B18" s="5" t="s">
        <v>94</v>
      </c>
      <c r="C18" s="5" t="s">
        <v>94</v>
      </c>
      <c r="D18" s="172"/>
      <c r="E18" s="172"/>
      <c r="F18" s="172"/>
      <c r="G18" s="200">
        <f t="shared" si="0"/>
        <v>0</v>
      </c>
      <c r="H18" s="27"/>
      <c r="I18" s="27"/>
      <c r="J18" s="184"/>
    </row>
    <row r="19" spans="1:10" ht="14.25" customHeight="1">
      <c r="A19" s="19"/>
      <c r="B19" s="24" t="s">
        <v>8</v>
      </c>
      <c r="C19" s="24" t="s">
        <v>8</v>
      </c>
      <c r="D19" s="219">
        <v>280000</v>
      </c>
      <c r="E19" s="219">
        <v>324500</v>
      </c>
      <c r="F19" s="219">
        <v>316900</v>
      </c>
      <c r="G19" s="219">
        <f t="shared" si="0"/>
        <v>36900</v>
      </c>
      <c r="H19" s="28"/>
      <c r="I19" s="28"/>
      <c r="J19" s="184"/>
    </row>
    <row r="20" spans="1:10" ht="13.5" customHeight="1">
      <c r="A20" s="19"/>
      <c r="B20" s="162" t="s">
        <v>87</v>
      </c>
      <c r="C20" s="162" t="s">
        <v>87</v>
      </c>
      <c r="D20" s="173">
        <f>SUM(D10:D19)</f>
        <v>1410000</v>
      </c>
      <c r="E20" s="173">
        <f>SUM(E10:E19)</f>
        <v>1464200</v>
      </c>
      <c r="F20" s="173">
        <f>SUM(F10:F19)</f>
        <v>1429890</v>
      </c>
      <c r="G20" s="200">
        <f>SUM(F20-D20)</f>
        <v>19890</v>
      </c>
      <c r="H20" s="28"/>
      <c r="I20" s="28"/>
      <c r="J20" s="184"/>
    </row>
    <row r="21" spans="1:10" ht="13.5" customHeight="1" thickBot="1">
      <c r="A21" s="19"/>
      <c r="B21" s="164"/>
      <c r="C21" s="225"/>
      <c r="D21" s="174"/>
      <c r="E21" s="174"/>
      <c r="F21" s="174"/>
      <c r="G21" s="174"/>
      <c r="H21" s="28"/>
      <c r="I21" s="28"/>
      <c r="J21" s="184"/>
    </row>
    <row r="22" spans="1:10" ht="12.75" customHeight="1" thickBot="1">
      <c r="A22" s="14" t="s">
        <v>9</v>
      </c>
      <c r="B22" s="31"/>
      <c r="C22" s="31"/>
      <c r="D22" s="175">
        <f>+D20+D8</f>
        <v>7856000</v>
      </c>
      <c r="E22" s="175">
        <f>+E20+E8</f>
        <v>8493799</v>
      </c>
      <c r="F22" s="175">
        <f>+F20+F8</f>
        <v>8659390</v>
      </c>
      <c r="G22" s="34">
        <f>SUM(F22-D22)</f>
        <v>803390</v>
      </c>
      <c r="H22" s="34"/>
      <c r="I22" s="34"/>
      <c r="J22" s="186"/>
    </row>
    <row r="23" spans="1:11" ht="7.5" customHeight="1" thickBot="1">
      <c r="A23" s="35"/>
      <c r="B23" s="35"/>
      <c r="C23" s="35"/>
      <c r="D23" s="36"/>
      <c r="E23" s="36"/>
      <c r="F23" s="36"/>
      <c r="G23" s="36"/>
      <c r="H23" s="37"/>
      <c r="I23" s="239"/>
      <c r="J23" s="242"/>
      <c r="K23" s="239"/>
    </row>
    <row r="24" spans="1:11" ht="31.5" customHeight="1" thickBot="1">
      <c r="A24" s="213" t="s">
        <v>10</v>
      </c>
      <c r="B24" s="214"/>
      <c r="C24" s="226"/>
      <c r="D24" s="215" t="s">
        <v>11</v>
      </c>
      <c r="E24" s="215" t="s">
        <v>97</v>
      </c>
      <c r="F24" s="215" t="s">
        <v>11</v>
      </c>
      <c r="G24" s="251" t="s">
        <v>99</v>
      </c>
      <c r="H24" s="217" t="s">
        <v>31</v>
      </c>
      <c r="I24" s="243"/>
      <c r="J24" s="218" t="s">
        <v>31</v>
      </c>
      <c r="K24" s="239"/>
    </row>
    <row r="25" spans="1:11" ht="15" customHeight="1">
      <c r="A25" s="38"/>
      <c r="B25" s="39"/>
      <c r="C25" s="227"/>
      <c r="D25" s="176"/>
      <c r="E25" s="250" t="s">
        <v>98</v>
      </c>
      <c r="F25" s="176"/>
      <c r="G25" s="198"/>
      <c r="H25" s="245" t="s">
        <v>76</v>
      </c>
      <c r="I25" s="243"/>
      <c r="J25" s="244" t="s">
        <v>76</v>
      </c>
      <c r="K25" s="239"/>
    </row>
    <row r="26" spans="1:11" ht="12.75" customHeight="1">
      <c r="A26" s="38" t="s">
        <v>14</v>
      </c>
      <c r="B26" s="39"/>
      <c r="C26" s="227"/>
      <c r="D26" s="177"/>
      <c r="E26" s="177"/>
      <c r="F26" s="177"/>
      <c r="G26" s="199"/>
      <c r="H26" s="246" t="s">
        <v>77</v>
      </c>
      <c r="I26" s="243"/>
      <c r="J26" s="244" t="s">
        <v>77</v>
      </c>
      <c r="K26" s="239"/>
    </row>
    <row r="27" spans="1:11" ht="12.75" customHeight="1">
      <c r="A27" s="19"/>
      <c r="B27" s="20" t="s">
        <v>28</v>
      </c>
      <c r="C27" s="228"/>
      <c r="D27" s="178">
        <v>5300</v>
      </c>
      <c r="E27" s="178">
        <v>5300</v>
      </c>
      <c r="F27" s="178">
        <v>5300</v>
      </c>
      <c r="G27" s="200">
        <f>SUM(F27-D27)</f>
        <v>0</v>
      </c>
      <c r="H27" s="93"/>
      <c r="I27" s="239"/>
      <c r="J27" s="184"/>
      <c r="K27" s="239"/>
    </row>
    <row r="28" spans="1:11" ht="12.75" customHeight="1">
      <c r="A28" s="19"/>
      <c r="B28" s="20" t="s">
        <v>16</v>
      </c>
      <c r="C28" s="227"/>
      <c r="D28" s="179">
        <v>105224</v>
      </c>
      <c r="E28" s="179">
        <v>104000</v>
      </c>
      <c r="F28" s="179">
        <v>112750</v>
      </c>
      <c r="G28" s="200">
        <f>SUM(F28-D28)</f>
        <v>7526</v>
      </c>
      <c r="H28" s="44"/>
      <c r="I28" s="239"/>
      <c r="J28" s="184"/>
      <c r="K28" s="239"/>
    </row>
    <row r="29" spans="1:11" ht="12.75" customHeight="1">
      <c r="A29" s="19"/>
      <c r="B29" s="20" t="s">
        <v>15</v>
      </c>
      <c r="C29" s="227"/>
      <c r="D29" s="222">
        <v>1044154</v>
      </c>
      <c r="E29" s="222">
        <v>975000</v>
      </c>
      <c r="F29" s="247">
        <v>1253624</v>
      </c>
      <c r="G29" s="222">
        <f>SUM(F29-D29)</f>
        <v>209470</v>
      </c>
      <c r="H29" s="44"/>
      <c r="I29" s="239"/>
      <c r="J29" s="184"/>
      <c r="K29" s="239"/>
    </row>
    <row r="30" spans="1:11" ht="12.75" customHeight="1">
      <c r="A30" s="19"/>
      <c r="B30" s="162" t="s">
        <v>87</v>
      </c>
      <c r="C30" s="227"/>
      <c r="D30" s="224">
        <f>SUM(D27:D29)</f>
        <v>1154678</v>
      </c>
      <c r="E30" s="224">
        <f>SUM(E27:E29)</f>
        <v>1084300</v>
      </c>
      <c r="F30" s="224">
        <f>SUM(F27:F29)</f>
        <v>1371674</v>
      </c>
      <c r="G30" s="200">
        <f>SUM(F30-D30)</f>
        <v>216996</v>
      </c>
      <c r="H30" s="187">
        <v>1154678</v>
      </c>
      <c r="I30" s="239"/>
      <c r="J30" s="187">
        <v>1371674</v>
      </c>
      <c r="K30" s="239"/>
    </row>
    <row r="31" spans="1:11" ht="12.75" customHeight="1">
      <c r="A31" s="19"/>
      <c r="B31" s="20"/>
      <c r="C31" s="227"/>
      <c r="D31" s="180"/>
      <c r="E31" s="180"/>
      <c r="F31" s="180"/>
      <c r="G31" s="201"/>
      <c r="H31" s="184"/>
      <c r="I31" s="239"/>
      <c r="J31" s="184"/>
      <c r="K31" s="239"/>
    </row>
    <row r="32" spans="1:11" ht="12.75" customHeight="1">
      <c r="A32" s="46" t="s">
        <v>35</v>
      </c>
      <c r="B32" s="47"/>
      <c r="C32" s="227"/>
      <c r="D32" s="177"/>
      <c r="E32" s="177"/>
      <c r="F32" s="177"/>
      <c r="G32" s="199"/>
      <c r="H32" s="187"/>
      <c r="I32" s="239"/>
      <c r="J32" s="187"/>
      <c r="K32" s="239"/>
    </row>
    <row r="33" spans="1:11" ht="12.75" customHeight="1">
      <c r="A33" s="48"/>
      <c r="B33" s="5" t="s">
        <v>0</v>
      </c>
      <c r="C33" s="227"/>
      <c r="D33" s="176">
        <v>153000</v>
      </c>
      <c r="E33" s="176">
        <v>153000</v>
      </c>
      <c r="F33" s="176">
        <v>164000</v>
      </c>
      <c r="G33" s="200">
        <f>SUM(F33-D33)</f>
        <v>11000</v>
      </c>
      <c r="H33" s="188"/>
      <c r="I33" s="239"/>
      <c r="J33" s="188"/>
      <c r="K33" s="239"/>
    </row>
    <row r="34" spans="1:11" ht="27.75" customHeight="1">
      <c r="A34" s="23"/>
      <c r="B34" s="50" t="s">
        <v>95</v>
      </c>
      <c r="C34" s="227"/>
      <c r="D34" s="181">
        <v>200000</v>
      </c>
      <c r="E34" s="181">
        <v>185000</v>
      </c>
      <c r="F34" s="181">
        <v>200000</v>
      </c>
      <c r="G34" s="200">
        <f>SUM(F34-D34)</f>
        <v>0</v>
      </c>
      <c r="H34" s="184"/>
      <c r="I34" s="239"/>
      <c r="J34" s="184"/>
      <c r="K34" s="239"/>
    </row>
    <row r="35" spans="1:11" ht="12.75" customHeight="1">
      <c r="A35" s="23"/>
      <c r="B35" s="43" t="s">
        <v>19</v>
      </c>
      <c r="C35" s="227"/>
      <c r="D35" s="181">
        <v>753500</v>
      </c>
      <c r="E35" s="181">
        <v>753500</v>
      </c>
      <c r="F35" s="181">
        <v>753500</v>
      </c>
      <c r="G35" s="200">
        <f>SUM(F35-D35)</f>
        <v>0</v>
      </c>
      <c r="H35" s="184"/>
      <c r="I35" s="239"/>
      <c r="J35" s="184"/>
      <c r="K35" s="239"/>
    </row>
    <row r="36" spans="1:11" ht="12.75" customHeight="1">
      <c r="A36" s="23"/>
      <c r="B36" s="43" t="s">
        <v>20</v>
      </c>
      <c r="C36" s="227"/>
      <c r="D36" s="221">
        <v>375235</v>
      </c>
      <c r="E36" s="221">
        <v>374000</v>
      </c>
      <c r="F36" s="221">
        <v>407190</v>
      </c>
      <c r="G36" s="221">
        <f>SUM(F36-D36)</f>
        <v>31955</v>
      </c>
      <c r="H36" s="184"/>
      <c r="I36" s="239"/>
      <c r="J36" s="184"/>
      <c r="K36" s="239"/>
    </row>
    <row r="37" spans="1:11" ht="12.75" customHeight="1">
      <c r="A37" s="23"/>
      <c r="B37" s="162" t="s">
        <v>87</v>
      </c>
      <c r="C37" s="227"/>
      <c r="D37" s="223">
        <f>SUM(D33:D36)</f>
        <v>1481735</v>
      </c>
      <c r="E37" s="223">
        <f>SUM(E33:E36)</f>
        <v>1465500</v>
      </c>
      <c r="F37" s="223">
        <f>SUM(F33:F36)</f>
        <v>1524690</v>
      </c>
      <c r="G37" s="200">
        <f>SUM(F37-D37)</f>
        <v>42955</v>
      </c>
      <c r="H37" s="187">
        <v>1481735</v>
      </c>
      <c r="I37" s="239"/>
      <c r="J37" s="187">
        <v>1524690</v>
      </c>
      <c r="K37" s="239"/>
    </row>
    <row r="38" spans="1:11" ht="12.75" customHeight="1">
      <c r="A38" s="23"/>
      <c r="B38" s="43"/>
      <c r="C38" s="227"/>
      <c r="D38" s="179"/>
      <c r="E38" s="179"/>
      <c r="F38" s="179"/>
      <c r="G38" s="200"/>
      <c r="H38" s="184"/>
      <c r="I38" s="239"/>
      <c r="J38" s="184"/>
      <c r="K38" s="239"/>
    </row>
    <row r="39" spans="1:11" ht="12.75" customHeight="1">
      <c r="A39" s="38" t="s">
        <v>47</v>
      </c>
      <c r="B39" s="39"/>
      <c r="C39" s="227"/>
      <c r="D39" s="177">
        <v>1054447</v>
      </c>
      <c r="E39" s="177">
        <v>1045000</v>
      </c>
      <c r="F39" s="248">
        <v>1119997</v>
      </c>
      <c r="G39" s="200">
        <f>SUM(F39-D39)</f>
        <v>65550</v>
      </c>
      <c r="H39" s="187">
        <v>1054447</v>
      </c>
      <c r="I39" s="239"/>
      <c r="J39" s="187">
        <v>1119997</v>
      </c>
      <c r="K39" s="239"/>
    </row>
    <row r="40" spans="1:11" ht="12.75" customHeight="1">
      <c r="A40" s="38"/>
      <c r="B40" s="39"/>
      <c r="C40" s="227"/>
      <c r="D40" s="177"/>
      <c r="E40" s="177"/>
      <c r="F40" s="177"/>
      <c r="G40" s="199"/>
      <c r="H40" s="187"/>
      <c r="I40" s="239"/>
      <c r="J40" s="187"/>
      <c r="K40" s="239"/>
    </row>
    <row r="41" spans="1:11" ht="12.75" customHeight="1">
      <c r="A41" s="38" t="s">
        <v>22</v>
      </c>
      <c r="B41" s="39"/>
      <c r="C41" s="227"/>
      <c r="D41" s="177"/>
      <c r="E41" s="177"/>
      <c r="F41" s="177"/>
      <c r="G41" s="199"/>
      <c r="H41" s="187"/>
      <c r="I41" s="239"/>
      <c r="J41" s="187"/>
      <c r="K41" s="239"/>
    </row>
    <row r="42" spans="1:11" ht="12.75" customHeight="1">
      <c r="A42" s="38"/>
      <c r="B42" s="39"/>
      <c r="C42" s="227"/>
      <c r="D42" s="177"/>
      <c r="E42" s="177"/>
      <c r="F42" s="177"/>
      <c r="G42" s="199"/>
      <c r="H42" s="187"/>
      <c r="I42" s="239"/>
      <c r="J42" s="187"/>
      <c r="K42" s="239"/>
    </row>
    <row r="43" spans="1:11" ht="12.75" customHeight="1">
      <c r="A43" s="56"/>
      <c r="B43" s="154" t="s">
        <v>34</v>
      </c>
      <c r="C43" s="227"/>
      <c r="D43" s="179">
        <v>2321140</v>
      </c>
      <c r="E43" s="179">
        <v>2000500</v>
      </c>
      <c r="F43" s="249">
        <v>2569449</v>
      </c>
      <c r="G43" s="200">
        <f>SUM(F43-D43)</f>
        <v>248309</v>
      </c>
      <c r="H43" s="184"/>
      <c r="I43" s="239"/>
      <c r="J43" s="184"/>
      <c r="K43" s="239"/>
    </row>
    <row r="44" spans="1:11" ht="12.75" customHeight="1">
      <c r="A44" s="56"/>
      <c r="B44" s="43" t="s">
        <v>93</v>
      </c>
      <c r="C44" s="227"/>
      <c r="D44" s="179">
        <v>239000</v>
      </c>
      <c r="E44" s="179">
        <v>239000</v>
      </c>
      <c r="F44" s="179">
        <v>253000</v>
      </c>
      <c r="G44" s="200">
        <f>SUM(F44-D44)</f>
        <v>14000</v>
      </c>
      <c r="H44" s="184"/>
      <c r="I44" s="239"/>
      <c r="J44" s="184"/>
      <c r="K44" s="239"/>
    </row>
    <row r="45" spans="1:11" ht="12.75" customHeight="1">
      <c r="A45" s="56"/>
      <c r="B45" s="43" t="s">
        <v>92</v>
      </c>
      <c r="C45" s="227"/>
      <c r="D45" s="179">
        <v>110000</v>
      </c>
      <c r="E45" s="179">
        <v>274000</v>
      </c>
      <c r="F45" s="179">
        <v>110000</v>
      </c>
      <c r="G45" s="200">
        <f>SUM(F45-D45)</f>
        <v>0</v>
      </c>
      <c r="H45" s="184"/>
      <c r="I45" s="239"/>
      <c r="J45" s="184"/>
      <c r="K45" s="239"/>
    </row>
    <row r="46" spans="1:11" ht="12.75" customHeight="1">
      <c r="A46" s="56"/>
      <c r="B46" s="43" t="s">
        <v>23</v>
      </c>
      <c r="C46" s="227"/>
      <c r="D46" s="222">
        <v>85000</v>
      </c>
      <c r="E46" s="222">
        <v>85000</v>
      </c>
      <c r="F46" s="222">
        <v>80000</v>
      </c>
      <c r="G46" s="222">
        <f>SUM(F46-D46)</f>
        <v>-5000</v>
      </c>
      <c r="H46" s="184"/>
      <c r="I46" s="239"/>
      <c r="J46" s="184"/>
      <c r="K46" s="239"/>
    </row>
    <row r="47" spans="1:11" ht="12.75" customHeight="1">
      <c r="A47" s="56"/>
      <c r="B47" s="162" t="s">
        <v>87</v>
      </c>
      <c r="C47" s="227"/>
      <c r="D47" s="169">
        <f>SUM(D43:D46)</f>
        <v>2755140</v>
      </c>
      <c r="E47" s="169">
        <f>SUM(E43:E46)</f>
        <v>2598500</v>
      </c>
      <c r="F47" s="169">
        <f>SUM(F43:F46)</f>
        <v>3012449</v>
      </c>
      <c r="G47" s="200">
        <f>SUM(F47-D47)</f>
        <v>257309</v>
      </c>
      <c r="H47" s="187">
        <v>2755140</v>
      </c>
      <c r="I47" s="239"/>
      <c r="J47" s="187">
        <v>3012449</v>
      </c>
      <c r="K47" s="239"/>
    </row>
    <row r="48" spans="1:11" ht="12.75" customHeight="1">
      <c r="A48" s="56"/>
      <c r="B48" s="43"/>
      <c r="C48" s="227"/>
      <c r="D48" s="179"/>
      <c r="E48" s="179"/>
      <c r="F48" s="179"/>
      <c r="G48" s="200"/>
      <c r="H48" s="30"/>
      <c r="I48" s="239"/>
      <c r="J48" s="184"/>
      <c r="K48" s="239"/>
    </row>
    <row r="49" spans="1:11" ht="12.75" customHeight="1">
      <c r="A49" s="56"/>
      <c r="B49" s="39" t="s">
        <v>12</v>
      </c>
      <c r="C49" s="227"/>
      <c r="D49" s="169">
        <v>1410000</v>
      </c>
      <c r="E49" s="169">
        <v>1415000</v>
      </c>
      <c r="F49" s="169">
        <v>1429890</v>
      </c>
      <c r="G49" s="200">
        <f>SUM(F49-D49)</f>
        <v>19890</v>
      </c>
      <c r="H49" s="157">
        <v>0</v>
      </c>
      <c r="I49" s="239"/>
      <c r="J49" s="187">
        <v>0</v>
      </c>
      <c r="K49" s="239"/>
    </row>
    <row r="50" spans="1:11" ht="12.75" customHeight="1">
      <c r="A50" s="56"/>
      <c r="B50" s="39"/>
      <c r="C50" s="227"/>
      <c r="D50" s="179"/>
      <c r="E50" s="179"/>
      <c r="F50" s="179"/>
      <c r="G50" s="200"/>
      <c r="H50" s="30"/>
      <c r="I50" s="239"/>
      <c r="J50" s="184"/>
      <c r="K50" s="239"/>
    </row>
    <row r="51" spans="1:11" ht="12.75" customHeight="1">
      <c r="A51" s="56"/>
      <c r="B51" s="39" t="s">
        <v>48</v>
      </c>
      <c r="C51" s="227"/>
      <c r="D51" s="169">
        <f>+D49+D47</f>
        <v>4165140</v>
      </c>
      <c r="E51" s="169">
        <v>4013500</v>
      </c>
      <c r="F51" s="169">
        <f>+F49+F47</f>
        <v>4442339</v>
      </c>
      <c r="G51" s="200">
        <f>SUM(F51-D51)</f>
        <v>277199</v>
      </c>
      <c r="H51" s="30"/>
      <c r="I51" s="239"/>
      <c r="J51" s="184"/>
      <c r="K51" s="239"/>
    </row>
    <row r="52" spans="1:11" ht="12.75" customHeight="1">
      <c r="A52" s="56"/>
      <c r="B52" s="39"/>
      <c r="C52" s="227"/>
      <c r="D52" s="179"/>
      <c r="E52" s="179"/>
      <c r="F52" s="179"/>
      <c r="G52" s="200"/>
      <c r="H52" s="30"/>
      <c r="I52" s="239"/>
      <c r="J52" s="184"/>
      <c r="K52" s="239"/>
    </row>
    <row r="53" spans="1:11" ht="12.75" customHeight="1">
      <c r="A53" s="46" t="s">
        <v>24</v>
      </c>
      <c r="B53" s="47"/>
      <c r="C53" s="227"/>
      <c r="D53" s="177"/>
      <c r="E53" s="177"/>
      <c r="F53" s="177"/>
      <c r="G53" s="200">
        <f>SUM(F53-D53)</f>
        <v>0</v>
      </c>
      <c r="H53" s="68">
        <v>0</v>
      </c>
      <c r="I53" s="239"/>
      <c r="J53" s="187">
        <v>0</v>
      </c>
      <c r="K53" s="239"/>
    </row>
    <row r="54" spans="1:11" ht="12.75" customHeight="1">
      <c r="A54" s="46"/>
      <c r="B54" s="160"/>
      <c r="C54" s="227"/>
      <c r="D54" s="177"/>
      <c r="E54" s="177"/>
      <c r="F54" s="177"/>
      <c r="G54" s="200"/>
      <c r="H54" s="68"/>
      <c r="I54" s="239"/>
      <c r="J54" s="187"/>
      <c r="K54" s="239"/>
    </row>
    <row r="55" spans="1:11" ht="12.75" customHeight="1">
      <c r="A55" s="46" t="s">
        <v>86</v>
      </c>
      <c r="B55" s="160"/>
      <c r="C55" s="227"/>
      <c r="D55" s="177" t="s">
        <v>96</v>
      </c>
      <c r="E55" s="177"/>
      <c r="F55" s="248">
        <v>200690</v>
      </c>
      <c r="G55" s="200">
        <v>200690</v>
      </c>
      <c r="H55" s="68"/>
      <c r="I55" s="239"/>
      <c r="J55" s="187">
        <v>200690</v>
      </c>
      <c r="K55" s="239"/>
    </row>
    <row r="56" spans="1:11" ht="12.75" customHeight="1" thickBot="1">
      <c r="A56" s="46"/>
      <c r="B56" s="160"/>
      <c r="C56" s="227"/>
      <c r="D56" s="177"/>
      <c r="E56" s="177"/>
      <c r="F56" s="177"/>
      <c r="G56" s="202"/>
      <c r="H56" s="68"/>
      <c r="I56" s="239"/>
      <c r="J56" s="187"/>
      <c r="K56" s="239"/>
    </row>
    <row r="57" spans="1:11" ht="12" customHeight="1" thickBot="1">
      <c r="A57" s="14" t="s">
        <v>25</v>
      </c>
      <c r="B57" s="31"/>
      <c r="C57" s="31"/>
      <c r="D57" s="182">
        <f>+D51+D39+D37+D30</f>
        <v>7856000</v>
      </c>
      <c r="E57" s="182">
        <f>+E51+E39+E37+E30+E55</f>
        <v>7608300</v>
      </c>
      <c r="F57" s="182">
        <f>+F51+F39+F37+F30+F55</f>
        <v>8659390</v>
      </c>
      <c r="G57" s="182">
        <f>+G53+G51+G39+G37+G30+G55</f>
        <v>803390</v>
      </c>
      <c r="H57" s="59">
        <f>SUM(H26:H53)</f>
        <v>6446000</v>
      </c>
      <c r="I57" s="239"/>
      <c r="J57" s="191">
        <f>SUM(J26:J56)</f>
        <v>7229500</v>
      </c>
      <c r="K57" s="239"/>
    </row>
    <row r="58" spans="9:11" ht="7.5" customHeight="1">
      <c r="I58" s="240"/>
      <c r="J58" s="241"/>
      <c r="K58" s="240"/>
    </row>
    <row r="59" ht="7.5" customHeight="1">
      <c r="J59" s="80"/>
    </row>
  </sheetData>
  <sheetProtection/>
  <printOptions/>
  <pageMargins left="0.7" right="0.7" top="0.75" bottom="0.75" header="0.3" footer="0.3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vladimirjimenez</cp:lastModifiedBy>
  <cp:lastPrinted>2015-04-27T19:45:26Z</cp:lastPrinted>
  <dcterms:created xsi:type="dcterms:W3CDTF">2009-11-24T19:13:42Z</dcterms:created>
  <dcterms:modified xsi:type="dcterms:W3CDTF">2015-06-26T07:00:37Z</dcterms:modified>
  <cp:category/>
  <cp:version/>
  <cp:contentType/>
  <cp:contentStatus/>
</cp:coreProperties>
</file>